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2"/>
  </bookViews>
  <sheets>
    <sheet name="актив" sheetId="1" r:id="rId1"/>
    <sheet name="пассив" sheetId="2" r:id="rId2"/>
    <sheet name="чистые активы" sheetId="3" r:id="rId3"/>
  </sheets>
  <definedNames>
    <definedName name="GROUPBODY">'актив'!$29:$29</definedName>
    <definedName name="GROUPFOOTER">'актив'!$30:$30</definedName>
    <definedName name="GROUPHEADER">'актив'!$1:$28</definedName>
  </definedNames>
  <calcPr fullCalcOnLoad="1" refMode="R1C1"/>
</workbook>
</file>

<file path=xl/sharedStrings.xml><?xml version="1.0" encoding="utf-8"?>
<sst xmlns="http://schemas.openxmlformats.org/spreadsheetml/2006/main" count="281" uniqueCount="223">
  <si>
    <t>Приложение</t>
  </si>
  <si>
    <t>к Приказу Минфина РФ</t>
  </si>
  <si>
    <t>от 22.07.2003 № 67н</t>
  </si>
  <si>
    <t>(с кодами показателей бухгалтерской</t>
  </si>
  <si>
    <t>отчетности, утвержденными Приказом</t>
  </si>
  <si>
    <t>Госкомстата РФ № 475, Минфина РФ № 102н</t>
  </si>
  <si>
    <t>от 14.11.2003)</t>
  </si>
  <si>
    <t xml:space="preserve">           БУХГАЛТЕРСКИЙ БАЛАНС</t>
  </si>
  <si>
    <t>на  31.12.2010</t>
  </si>
  <si>
    <t>КОДЫ</t>
  </si>
  <si>
    <t>Форма № 1 по ОКУД</t>
  </si>
  <si>
    <t>Дата (год, месяц, число)</t>
  </si>
  <si>
    <t>Организация</t>
  </si>
  <si>
    <t>ОАО "Минудобрения"</t>
  </si>
  <si>
    <t>по ОКПО</t>
  </si>
  <si>
    <t>00206486</t>
  </si>
  <si>
    <t>Идентификационный номер налогоплательщика</t>
  </si>
  <si>
    <t>ИНН</t>
  </si>
  <si>
    <t>3627000397</t>
  </si>
  <si>
    <t>Вид деятельности</t>
  </si>
  <si>
    <t>производство удобрений</t>
  </si>
  <si>
    <t>по ОКВЭД</t>
  </si>
  <si>
    <t>24.15</t>
  </si>
  <si>
    <t>Организационно-правовая форма/форма собственности</t>
  </si>
  <si>
    <t>по ОКОПФ/ОКФС</t>
  </si>
  <si>
    <t>47/34</t>
  </si>
  <si>
    <t>Единица измерения: тыс. руб./млн. руб. (ненужное зачеркнуть)</t>
  </si>
  <si>
    <t>поОКЕИ</t>
  </si>
  <si>
    <t>384 / 385</t>
  </si>
  <si>
    <t>Местонахождение (адрес)</t>
  </si>
  <si>
    <t>Россия, 396657, Воронежская обл, г. Россошь, ул. Химзаводская, дом 2</t>
  </si>
  <si>
    <t>Дата утверждения</t>
  </si>
  <si>
    <t>Дата отправки (принятия)</t>
  </si>
  <si>
    <t>Код</t>
  </si>
  <si>
    <t xml:space="preserve">На начало </t>
  </si>
  <si>
    <t xml:space="preserve">На конец </t>
  </si>
  <si>
    <t>АКТИВ</t>
  </si>
  <si>
    <t xml:space="preserve"> показа-</t>
  </si>
  <si>
    <t>отчетного</t>
  </si>
  <si>
    <t>теля</t>
  </si>
  <si>
    <t>года</t>
  </si>
  <si>
    <t xml:space="preserve"> периода</t>
  </si>
  <si>
    <t>I. ВНЕОБОРОТНЫЕ АКТИВЫ</t>
  </si>
  <si>
    <t>Нематериальные активы</t>
  </si>
  <si>
    <t>110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</si>
  <si>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</si>
  <si>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</si>
  <si>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</si>
  <si>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</si>
  <si>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</si>
  <si>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</si>
  <si>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</si>
  <si>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</si>
  <si>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</si>
  <si>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</si>
  <si>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</si>
  <si>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</si>
  <si>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</si>
  <si>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</si>
  <si>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</si>
  <si>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Запасы, в том числе:</t>
  </si>
  <si>
    <t>210</t>
  </si>
  <si>
    <t xml:space="preserve">     сырье, материалы и другие аналогичные ценности</t>
  </si>
  <si>
    <t>211</t>
  </si>
  <si>
    <t xml:space="preserve">     животные на выращивании и откорме</t>
  </si>
  <si>
    <t>212</t>
  </si>
  <si>
    <t xml:space="preserve">     затраты в незавершенном производстве</t>
  </si>
  <si>
    <t>213</t>
  </si>
  <si>
    <t xml:space="preserve">     готовая продукция и товары для перепродажи</t>
  </si>
  <si>
    <t>214</t>
  </si>
  <si>
    <t xml:space="preserve">     товары отгруженные</t>
  </si>
  <si>
    <t>215</t>
  </si>
  <si>
    <t xml:space="preserve">     расходы будущих периодов</t>
  </si>
  <si>
    <t>216</t>
  </si>
  <si>
    <t xml:space="preserve">     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</si>
  <si>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</si>
  <si>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</si>
  <si>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</si>
  <si>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</si>
  <si>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</si>
  <si>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 xml:space="preserve">    в том числе покупатели и заказчики</t>
  </si>
  <si>
    <t>231</t>
  </si>
  <si>
    <t>Дебиторская задолженность (платежи по которой  ожидаются в течение 12 месяцев после отчетной даты)</t>
  </si>
  <si>
    <t>240</t>
  </si>
  <si>
    <t xml:space="preserve">     в том числе покупатели и заказчики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</si>
  <si>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</si>
  <si>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</si>
  <si>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</si>
  <si>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</si>
  <si>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</si>
  <si>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</si>
  <si>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</si>
  <si>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</si>
  <si>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</si>
  <si>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</si>
  <si>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</si>
  <si>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 xml:space="preserve"> </t>
  </si>
  <si>
    <t>Форма 07 10001 с. 2</t>
  </si>
  <si>
    <t>ПАССИВ</t>
  </si>
  <si>
    <t>III. КАПИТАЛ И РЕЗЕРВЫ</t>
  </si>
  <si>
    <t>Уставный капитал</t>
  </si>
  <si>
    <t>410</t>
  </si>
  <si>
    <t>Собственные акции, выкупленные у акционеров</t>
  </si>
  <si>
    <t>411</t>
  </si>
  <si>
    <t>Добавочный капитал</t>
  </si>
  <si>
    <t>420</t>
  </si>
  <si>
    <t>Резервный капитал, в том числе:</t>
  </si>
  <si>
    <t>430</t>
  </si>
  <si>
    <t xml:space="preserve">     резервы, образованные в соответствии с законодательством</t>
  </si>
  <si>
    <t>431</t>
  </si>
  <si>
    <t xml:space="preserve">     резервы, образованные в соответствии с учредительными документами</t>
  </si>
  <si>
    <t>432</t>
  </si>
  <si>
    <t>Целевые финансирования и поступления</t>
  </si>
  <si>
    <t>450</t>
  </si>
  <si>
    <t>Нераспределенная прибыль (убыток) прошлых лет</t>
  </si>
  <si>
    <t>460</t>
  </si>
  <si>
    <t>Нераспределенная прибыль (непокрытый убыток) отчетного года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</si>
  <si>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</si>
  <si>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</si>
  <si>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</si>
  <si>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</si>
  <si>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</si>
  <si>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</si>
  <si>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</si>
  <si>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</si>
  <si>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</si>
  <si>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</si>
  <si>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</si>
  <si>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</si>
  <si>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</si>
  <si>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</si>
  <si>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задолженность, в том числе:</t>
  </si>
  <si>
    <t>620</t>
  </si>
  <si>
    <t xml:space="preserve">     поставщики и подрядчики</t>
  </si>
  <si>
    <t>621</t>
  </si>
  <si>
    <t xml:space="preserve">     задолженность перед персоналом организации</t>
  </si>
  <si>
    <t>622</t>
  </si>
  <si>
    <t xml:space="preserve">     задолженность перед государственными внебюджетными фондами</t>
  </si>
  <si>
    <t>623</t>
  </si>
  <si>
    <t xml:space="preserve">     задолженность по налогам и сборам</t>
  </si>
  <si>
    <t>624</t>
  </si>
  <si>
    <t xml:space="preserve">     прочие кредиторы</t>
  </si>
  <si>
    <t>625</t>
  </si>
  <si>
    <t>Задолженность перед участниками (учредителями)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</si>
  <si>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</si>
  <si>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</si>
  <si>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</si>
  <si>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</si>
  <si>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</si>
  <si>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</si>
  <si>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</si>
  <si>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</si>
  <si>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</si>
  <si>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</si>
  <si>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</si>
  <si>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</si>
  <si>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910</t>
  </si>
  <si>
    <t xml:space="preserve">       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</si>
  <si>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</si>
  <si>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</si>
  <si>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</si>
  <si>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</si>
  <si>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</si>
  <si>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>Бланки строгой отчетности</t>
  </si>
  <si>
    <t>931</t>
  </si>
  <si>
    <t>Оборудование принятое для монтажа</t>
  </si>
  <si>
    <t>932</t>
  </si>
  <si>
    <t>Списанная в убыток задолженность 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</si>
  <si>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</si>
  <si>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</si>
  <si>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</si>
  <si>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</si>
  <si>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</si>
  <si>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</si>
  <si>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</si>
  <si>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 аналогичных объектов</t>
  </si>
  <si>
    <t>980</t>
  </si>
  <si>
    <t>Инвентарь в эксплуатации</t>
  </si>
  <si>
    <t>981</t>
  </si>
  <si>
    <t>Списаны приборы с драгметаллами</t>
  </si>
  <si>
    <t>982</t>
  </si>
  <si>
    <t>Спец.инструмент в эксплуатации</t>
  </si>
  <si>
    <t>983</t>
  </si>
  <si>
    <t>Имущество стоимостью меньше 20000 руб. в эксплуатации</t>
  </si>
  <si>
    <t>984</t>
  </si>
  <si>
    <t>Основные средства стоимостью меньше 20000 руб. в эксплуатации</t>
  </si>
  <si>
    <t>985</t>
  </si>
  <si>
    <t>Основные средства Федерального значения</t>
  </si>
  <si>
    <t>986</t>
  </si>
  <si>
    <t>Аккредитив банка</t>
  </si>
  <si>
    <t>987</t>
  </si>
  <si>
    <t>Материалы, принятые в переработку</t>
  </si>
  <si>
    <t>988</t>
  </si>
  <si>
    <t>Нематериальные активы, полученные в пользование</t>
  </si>
  <si>
    <t>990</t>
  </si>
  <si>
    <t>Руководитель</t>
  </si>
  <si>
    <t>Главный бухгалтер</t>
  </si>
  <si>
    <t>____________       _____________________________</t>
  </si>
  <si>
    <t xml:space="preserve">                     Овчаренко В.Н.</t>
  </si>
  <si>
    <t>________________       ______________________</t>
  </si>
  <si>
    <t xml:space="preserve">         Шибаева Г.М.</t>
  </si>
  <si>
    <t xml:space="preserve">    (подпись)</t>
  </si>
  <si>
    <t xml:space="preserve">                (расшифровка подписи)</t>
  </si>
  <si>
    <t xml:space="preserve">           (подпись)</t>
  </si>
  <si>
    <t xml:space="preserve">    (расшифровка подписи)</t>
  </si>
  <si>
    <t>Х</t>
  </si>
  <si>
    <t>РАСЧЕТ</t>
  </si>
  <si>
    <t>ОЦЕНКИ СТОИМОСТИ ЧИСТЫХ АКТИВОВ ОАО "МИНУДОБРЕНИЯ" (тыс.руб.)</t>
  </si>
  <si>
    <t>на  31.12.2010 г.</t>
  </si>
  <si>
    <t>Наименование показателя</t>
  </si>
  <si>
    <t>Код строки бухгалтерского баланса</t>
  </si>
  <si>
    <t>На начало очетного периода</t>
  </si>
  <si>
    <t>На конец отчетного периода</t>
  </si>
  <si>
    <t>АКТИВЫ</t>
  </si>
  <si>
    <t>Запасы</t>
  </si>
  <si>
    <t>ИТОГО АКТИВЫ, принимаемые к расчету</t>
  </si>
  <si>
    <t>ПАССИВЫ</t>
  </si>
  <si>
    <t>Кредиторская задолженность</t>
  </si>
  <si>
    <t>ИТОГО ПАССИВЫ, принимаемые к расчету</t>
  </si>
  <si>
    <t>Стоимость чистых активов акционерного общества (итого, принимаемые к расчету  итого активы минус итого пассивы)</t>
  </si>
  <si>
    <t>701</t>
  </si>
  <si>
    <t>Открытое акционерное общество/совместная частная и иностранная собственность</t>
  </si>
  <si>
    <t>"11" марта  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</si>
</sst>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#;\(#,###\);\-"/>
    <numFmt numFmtId="169" formatCode="#,###.0;\(#,###.0\);\-"/>
    <numFmt numFmtId="170" formatCode="#,###.00;\(#,###.00\);\-"/>
    <numFmt numFmtId="171" formatCode="#,###.000;\(#,###.000\);\-"/>
  </numFmts>
  <fonts count="49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14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68" fontId="1" fillId="0" borderId="10" xfId="58" applyNumberFormat="1" applyFont="1" applyBorder="1" applyAlignment="1">
      <alignment horizontal="right"/>
    </xf>
    <xf numFmtId="168" fontId="1" fillId="0" borderId="28" xfId="58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center"/>
    </xf>
    <xf numFmtId="168" fontId="1" fillId="0" borderId="30" xfId="58" applyNumberFormat="1" applyFont="1" applyBorder="1" applyAlignment="1">
      <alignment horizontal="right"/>
    </xf>
    <xf numFmtId="168" fontId="1" fillId="0" borderId="31" xfId="58" applyNumberFormat="1" applyFont="1" applyBorder="1" applyAlignment="1">
      <alignment horizontal="right"/>
    </xf>
    <xf numFmtId="49" fontId="1" fillId="0" borderId="32" xfId="0" applyNumberFormat="1" applyFont="1" applyBorder="1" applyAlignment="1">
      <alignment horizontal="center"/>
    </xf>
    <xf numFmtId="168" fontId="1" fillId="0" borderId="33" xfId="58" applyNumberFormat="1" applyFont="1" applyBorder="1" applyAlignment="1">
      <alignment horizontal="right"/>
    </xf>
    <xf numFmtId="168" fontId="1" fillId="0" borderId="34" xfId="58" applyNumberFormat="1" applyFont="1" applyBorder="1" applyAlignment="1">
      <alignment horizontal="right"/>
    </xf>
    <xf numFmtId="49" fontId="1" fillId="0" borderId="35" xfId="0" applyNumberFormat="1" applyFont="1" applyBorder="1" applyAlignment="1">
      <alignment horizontal="center"/>
    </xf>
    <xf numFmtId="168" fontId="1" fillId="0" borderId="36" xfId="58" applyNumberFormat="1" applyFont="1" applyBorder="1" applyAlignment="1">
      <alignment horizontal="right"/>
    </xf>
    <xf numFmtId="168" fontId="1" fillId="0" borderId="37" xfId="58" applyNumberFormat="1" applyFont="1" applyBorder="1" applyAlignment="1">
      <alignment horizontal="right"/>
    </xf>
    <xf numFmtId="49" fontId="9" fillId="0" borderId="35" xfId="0" applyNumberFormat="1" applyFont="1" applyBorder="1" applyAlignment="1">
      <alignment horizontal="center"/>
    </xf>
    <xf numFmtId="168" fontId="9" fillId="0" borderId="36" xfId="58" applyNumberFormat="1" applyFont="1" applyBorder="1" applyAlignment="1">
      <alignment horizontal="right"/>
    </xf>
    <xf numFmtId="168" fontId="9" fillId="0" borderId="37" xfId="58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2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49" fontId="1" fillId="0" borderId="30" xfId="0" applyNumberFormat="1" applyFont="1" applyBorder="1" applyAlignment="1">
      <alignment horizontal="center"/>
    </xf>
    <xf numFmtId="168" fontId="1" fillId="0" borderId="30" xfId="0" applyNumberFormat="1" applyFont="1" applyBorder="1" applyAlignment="1">
      <alignment horizontal="right"/>
    </xf>
    <xf numFmtId="49" fontId="1" fillId="0" borderId="33" xfId="0" applyNumberFormat="1" applyFont="1" applyBorder="1" applyAlignment="1">
      <alignment horizontal="center"/>
    </xf>
    <xf numFmtId="168" fontId="1" fillId="0" borderId="3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168" fontId="1" fillId="0" borderId="46" xfId="0" applyNumberFormat="1" applyFont="1" applyBorder="1" applyAlignment="1">
      <alignment horizontal="right"/>
    </xf>
    <xf numFmtId="49" fontId="1" fillId="0" borderId="47" xfId="0" applyNumberFormat="1" applyFont="1" applyBorder="1" applyAlignment="1">
      <alignment horizontal="center"/>
    </xf>
    <xf numFmtId="168" fontId="1" fillId="0" borderId="47" xfId="0" applyNumberFormat="1" applyFont="1" applyBorder="1" applyAlignment="1">
      <alignment horizontal="right"/>
    </xf>
    <xf numFmtId="168" fontId="1" fillId="0" borderId="48" xfId="0" applyNumberFormat="1" applyFont="1" applyBorder="1" applyAlignment="1">
      <alignment horizontal="right"/>
    </xf>
    <xf numFmtId="168" fontId="1" fillId="0" borderId="49" xfId="0" applyNumberFormat="1" applyFont="1" applyBorder="1" applyAlignment="1">
      <alignment horizontal="right"/>
    </xf>
    <xf numFmtId="168" fontId="1" fillId="0" borderId="50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168" fontId="1" fillId="0" borderId="36" xfId="0" applyNumberFormat="1" applyFont="1" applyBorder="1" applyAlignment="1">
      <alignment horizontal="right"/>
    </xf>
    <xf numFmtId="168" fontId="1" fillId="0" borderId="51" xfId="0" applyNumberFormat="1" applyFont="1" applyBorder="1" applyAlignment="1">
      <alignment horizontal="right"/>
    </xf>
    <xf numFmtId="49" fontId="9" fillId="0" borderId="52" xfId="0" applyNumberFormat="1" applyFont="1" applyBorder="1" applyAlignment="1">
      <alignment horizontal="center"/>
    </xf>
    <xf numFmtId="168" fontId="9" fillId="0" borderId="52" xfId="0" applyNumberFormat="1" applyFont="1" applyBorder="1" applyAlignment="1">
      <alignment horizontal="right"/>
    </xf>
    <xf numFmtId="168" fontId="9" fillId="0" borderId="53" xfId="0" applyNumberFormat="1" applyFont="1" applyBorder="1" applyAlignment="1">
      <alignment horizontal="right"/>
    </xf>
    <xf numFmtId="168" fontId="1" fillId="0" borderId="30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168" fontId="1" fillId="0" borderId="54" xfId="0" applyNumberFormat="1" applyFont="1" applyBorder="1" applyAlignment="1">
      <alignment horizontal="right"/>
    </xf>
    <xf numFmtId="168" fontId="1" fillId="0" borderId="55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168" fontId="1" fillId="0" borderId="56" xfId="58" applyNumberFormat="1" applyFont="1" applyBorder="1" applyAlignment="1">
      <alignment horizontal="right"/>
    </xf>
    <xf numFmtId="168" fontId="1" fillId="0" borderId="57" xfId="58" applyNumberFormat="1" applyFont="1" applyBorder="1" applyAlignment="1">
      <alignment horizontal="right"/>
    </xf>
    <xf numFmtId="168" fontId="1" fillId="0" borderId="45" xfId="58" applyNumberFormat="1" applyFont="1" applyBorder="1" applyAlignment="1">
      <alignment horizontal="right"/>
    </xf>
    <xf numFmtId="49" fontId="9" fillId="0" borderId="36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60" xfId="0" applyNumberFormat="1" applyBorder="1" applyAlignment="1">
      <alignment/>
    </xf>
    <xf numFmtId="4" fontId="16" fillId="0" borderId="61" xfId="0" applyNumberFormat="1" applyFont="1" applyBorder="1" applyAlignment="1">
      <alignment/>
    </xf>
    <xf numFmtId="4" fontId="16" fillId="0" borderId="60" xfId="0" applyNumberFormat="1" applyFont="1" applyBorder="1" applyAlignment="1">
      <alignment/>
    </xf>
    <xf numFmtId="49" fontId="1" fillId="0" borderId="6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63" xfId="0" applyNumberFormat="1" applyFont="1" applyBorder="1" applyAlignment="1">
      <alignment wrapText="1"/>
    </xf>
    <xf numFmtId="49" fontId="1" fillId="0" borderId="64" xfId="0" applyNumberFormat="1" applyFont="1" applyBorder="1" applyAlignment="1">
      <alignment wrapText="1"/>
    </xf>
    <xf numFmtId="49" fontId="1" fillId="0" borderId="65" xfId="0" applyNumberFormat="1" applyFont="1" applyBorder="1" applyAlignment="1">
      <alignment wrapText="1"/>
    </xf>
    <xf numFmtId="49" fontId="1" fillId="0" borderId="66" xfId="0" applyNumberFormat="1" applyFont="1" applyBorder="1" applyAlignment="1">
      <alignment wrapText="1"/>
    </xf>
    <xf numFmtId="49" fontId="1" fillId="0" borderId="67" xfId="0" applyNumberFormat="1" applyFont="1" applyBorder="1" applyAlignment="1">
      <alignment horizontal="center" wrapText="1"/>
    </xf>
    <xf numFmtId="49" fontId="1" fillId="0" borderId="68" xfId="0" applyNumberFormat="1" applyFont="1" applyBorder="1" applyAlignment="1">
      <alignment horizontal="center" wrapText="1"/>
    </xf>
    <xf numFmtId="49" fontId="1" fillId="0" borderId="69" xfId="0" applyNumberFormat="1" applyFont="1" applyBorder="1" applyAlignment="1">
      <alignment horizontal="center" wrapText="1"/>
    </xf>
    <xf numFmtId="49" fontId="9" fillId="0" borderId="67" xfId="0" applyNumberFormat="1" applyFont="1" applyBorder="1" applyAlignment="1">
      <alignment horizontal="center" wrapText="1"/>
    </xf>
    <xf numFmtId="49" fontId="9" fillId="0" borderId="68" xfId="0" applyNumberFormat="1" applyFont="1" applyBorder="1" applyAlignment="1">
      <alignment horizontal="center" wrapText="1"/>
    </xf>
    <xf numFmtId="49" fontId="9" fillId="0" borderId="69" xfId="0" applyNumberFormat="1" applyFont="1" applyBorder="1" applyAlignment="1">
      <alignment horizontal="center" wrapText="1"/>
    </xf>
    <xf numFmtId="49" fontId="9" fillId="0" borderId="70" xfId="0" applyNumberFormat="1" applyFont="1" applyBorder="1" applyAlignment="1">
      <alignment horizontal="center" wrapText="1"/>
    </xf>
    <xf numFmtId="49" fontId="9" fillId="0" borderId="71" xfId="0" applyNumberFormat="1" applyFont="1" applyBorder="1" applyAlignment="1">
      <alignment horizontal="center" wrapText="1"/>
    </xf>
    <xf numFmtId="49" fontId="9" fillId="0" borderId="7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3" fillId="0" borderId="6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9" fillId="0" borderId="62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63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9" fontId="9" fillId="0" borderId="0" xfId="0" applyNumberFormat="1" applyFont="1" applyBorder="1" applyAlignment="1">
      <alignment horizontal="center" wrapText="1"/>
    </xf>
    <xf numFmtId="49" fontId="1" fillId="0" borderId="73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74" xfId="0" applyNumberFormat="1" applyFont="1" applyBorder="1" applyAlignment="1">
      <alignment horizontal="left" wrapText="1"/>
    </xf>
    <xf numFmtId="49" fontId="1" fillId="0" borderId="75" xfId="0" applyNumberFormat="1" applyFont="1" applyBorder="1" applyAlignment="1">
      <alignment horizontal="left" wrapText="1"/>
    </xf>
    <xf numFmtId="49" fontId="1" fillId="0" borderId="76" xfId="0" applyNumberFormat="1" applyFont="1" applyBorder="1" applyAlignment="1">
      <alignment horizontal="left" wrapText="1"/>
    </xf>
    <xf numFmtId="49" fontId="1" fillId="0" borderId="77" xfId="0" applyNumberFormat="1" applyFont="1" applyBorder="1" applyAlignment="1">
      <alignment horizontal="left" wrapText="1"/>
    </xf>
    <xf numFmtId="49" fontId="1" fillId="0" borderId="78" xfId="0" applyNumberFormat="1" applyFont="1" applyBorder="1" applyAlignment="1">
      <alignment horizontal="center" wrapText="1"/>
    </xf>
    <xf numFmtId="49" fontId="9" fillId="0" borderId="78" xfId="0" applyNumberFormat="1" applyFont="1" applyBorder="1" applyAlignment="1">
      <alignment horizontal="center" wrapText="1"/>
    </xf>
    <xf numFmtId="49" fontId="1" fillId="0" borderId="79" xfId="0" applyNumberFormat="1" applyFont="1" applyBorder="1" applyAlignment="1">
      <alignment horizontal="left" wrapText="1"/>
    </xf>
    <xf numFmtId="49" fontId="1" fillId="0" borderId="71" xfId="0" applyNumberFormat="1" applyFont="1" applyBorder="1" applyAlignment="1">
      <alignment horizontal="left" wrapText="1"/>
    </xf>
    <xf numFmtId="49" fontId="1" fillId="0" borderId="80" xfId="0" applyNumberFormat="1" applyFont="1" applyBorder="1" applyAlignment="1">
      <alignment horizontal="left" wrapText="1"/>
    </xf>
    <xf numFmtId="49" fontId="1" fillId="0" borderId="81" xfId="0" applyNumberFormat="1" applyFont="1" applyBorder="1" applyAlignment="1">
      <alignment horizontal="left" wrapText="1"/>
    </xf>
    <xf numFmtId="49" fontId="1" fillId="0" borderId="65" xfId="0" applyNumberFormat="1" applyFont="1" applyBorder="1" applyAlignment="1">
      <alignment horizontal="left" wrapText="1"/>
    </xf>
    <xf numFmtId="49" fontId="1" fillId="0" borderId="82" xfId="0" applyNumberFormat="1" applyFont="1" applyBorder="1" applyAlignment="1">
      <alignment horizontal="left" wrapText="1"/>
    </xf>
    <xf numFmtId="49" fontId="9" fillId="0" borderId="79" xfId="0" applyNumberFormat="1" applyFont="1" applyBorder="1" applyAlignment="1">
      <alignment horizontal="center" wrapText="1"/>
    </xf>
    <xf numFmtId="49" fontId="9" fillId="0" borderId="8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2" fillId="0" borderId="8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9" fillId="0" borderId="73" xfId="0" applyNumberFormat="1" applyFont="1" applyBorder="1" applyAlignment="1">
      <alignment horizontal="center" wrapText="1"/>
    </xf>
    <xf numFmtId="49" fontId="9" fillId="0" borderId="74" xfId="0" applyNumberFormat="1" applyFont="1" applyBorder="1" applyAlignment="1">
      <alignment horizontal="center" wrapText="1"/>
    </xf>
    <xf numFmtId="49" fontId="1" fillId="0" borderId="81" xfId="0" applyNumberFormat="1" applyFont="1" applyBorder="1" applyAlignment="1">
      <alignment wrapText="1"/>
    </xf>
    <xf numFmtId="49" fontId="9" fillId="0" borderId="67" xfId="0" applyNumberFormat="1" applyFont="1" applyBorder="1" applyAlignment="1">
      <alignment wrapText="1"/>
    </xf>
    <xf numFmtId="49" fontId="9" fillId="0" borderId="68" xfId="0" applyNumberFormat="1" applyFont="1" applyBorder="1" applyAlignment="1">
      <alignment wrapText="1"/>
    </xf>
    <xf numFmtId="49" fontId="1" fillId="0" borderId="73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J15" sqref="J15"/>
    </sheetView>
  </sheetViews>
  <sheetFormatPr defaultColWidth="9.140625" defaultRowHeight="15" customHeight="1"/>
  <cols>
    <col min="1" max="1" width="11.57421875" style="0" customWidth="1"/>
    <col min="2" max="2" width="3.57421875" style="0" customWidth="1"/>
    <col min="4" max="4" width="21.7109375" style="0" customWidth="1"/>
    <col min="5" max="5" width="6.00390625" style="0" customWidth="1"/>
    <col min="6" max="6" width="6.421875" style="0" customWidth="1"/>
    <col min="7" max="7" width="15.28125" style="0" customWidth="1"/>
    <col min="8" max="8" width="13.28125" style="0" customWidth="1"/>
  </cols>
  <sheetData>
    <row r="1" spans="1:7" ht="15" customHeight="1">
      <c r="A1" s="1"/>
      <c r="B1" s="1"/>
      <c r="C1" s="1"/>
      <c r="D1" s="1"/>
      <c r="G1" s="1" t="s">
        <v>0</v>
      </c>
    </row>
    <row r="2" spans="1:7" ht="15" customHeight="1">
      <c r="A2" s="1"/>
      <c r="B2" s="1"/>
      <c r="C2" s="1"/>
      <c r="D2" s="1"/>
      <c r="G2" s="1" t="s">
        <v>1</v>
      </c>
    </row>
    <row r="3" spans="1:7" ht="15" customHeight="1">
      <c r="A3" s="1"/>
      <c r="B3" s="1"/>
      <c r="C3" s="1"/>
      <c r="D3" s="1"/>
      <c r="G3" s="1" t="s">
        <v>2</v>
      </c>
    </row>
    <row r="4" spans="1:7" ht="15" customHeight="1">
      <c r="A4" s="1"/>
      <c r="B4" s="1"/>
      <c r="C4" s="1"/>
      <c r="D4" s="1"/>
      <c r="G4" s="1" t="s">
        <v>3</v>
      </c>
    </row>
    <row r="5" spans="1:7" ht="15" customHeight="1">
      <c r="A5" s="1"/>
      <c r="B5" s="1"/>
      <c r="C5" s="1"/>
      <c r="D5" s="1"/>
      <c r="G5" s="1" t="s">
        <v>4</v>
      </c>
    </row>
    <row r="6" spans="1:7" ht="15" customHeight="1">
      <c r="A6" s="1"/>
      <c r="B6" s="1"/>
      <c r="C6" s="1"/>
      <c r="D6" s="1"/>
      <c r="G6" s="1" t="s">
        <v>5</v>
      </c>
    </row>
    <row r="7" spans="1:7" ht="15" customHeight="1">
      <c r="A7" s="1"/>
      <c r="B7" s="1"/>
      <c r="C7" s="1"/>
      <c r="D7" s="1"/>
      <c r="G7" s="1" t="s">
        <v>6</v>
      </c>
    </row>
    <row r="9" spans="1:6" ht="15" customHeight="1">
      <c r="A9" s="2"/>
      <c r="B9" s="2"/>
      <c r="C9" s="2"/>
      <c r="D9" s="3" t="s">
        <v>7</v>
      </c>
      <c r="F9" s="2"/>
    </row>
    <row r="10" spans="1:7" ht="15" customHeight="1">
      <c r="A10" s="4"/>
      <c r="B10" s="4"/>
      <c r="C10" s="4"/>
      <c r="D10" s="3" t="s">
        <v>8</v>
      </c>
      <c r="E10" s="2"/>
      <c r="F10" s="5"/>
      <c r="G10" s="6"/>
    </row>
    <row r="11" spans="1:8" ht="15" customHeight="1">
      <c r="A11" s="6"/>
      <c r="B11" s="6"/>
      <c r="C11" s="6"/>
      <c r="D11" s="6"/>
      <c r="E11" s="6"/>
      <c r="F11" s="6"/>
      <c r="G11" s="6"/>
      <c r="H11" s="7" t="s">
        <v>9</v>
      </c>
    </row>
    <row r="12" spans="1:8" ht="15" customHeight="1">
      <c r="A12" s="6"/>
      <c r="B12" s="6"/>
      <c r="C12" s="6"/>
      <c r="D12" s="6"/>
      <c r="E12" s="8"/>
      <c r="F12" s="8"/>
      <c r="G12" s="9" t="s">
        <v>10</v>
      </c>
      <c r="H12" s="7"/>
    </row>
    <row r="13" spans="1:8" ht="15" customHeight="1">
      <c r="A13" s="6"/>
      <c r="B13" s="6"/>
      <c r="C13" s="6"/>
      <c r="D13" s="6"/>
      <c r="E13" s="8"/>
      <c r="F13" s="8"/>
      <c r="G13" s="9" t="s">
        <v>11</v>
      </c>
      <c r="H13" s="10">
        <v>40632</v>
      </c>
    </row>
    <row r="14" spans="1:8" ht="15" customHeight="1">
      <c r="A14" s="4" t="s">
        <v>12</v>
      </c>
      <c r="B14" s="11" t="s">
        <v>13</v>
      </c>
      <c r="C14" s="12"/>
      <c r="D14" s="12"/>
      <c r="E14" s="13"/>
      <c r="F14" s="13"/>
      <c r="G14" s="9" t="s">
        <v>14</v>
      </c>
      <c r="H14" s="14" t="s">
        <v>15</v>
      </c>
    </row>
    <row r="15" spans="1:8" ht="15" customHeight="1">
      <c r="A15" s="4" t="s">
        <v>16</v>
      </c>
      <c r="B15" s="4"/>
      <c r="C15" s="4"/>
      <c r="D15" s="4"/>
      <c r="E15" s="8"/>
      <c r="F15" s="8"/>
      <c r="G15" s="9" t="s">
        <v>17</v>
      </c>
      <c r="H15" s="14" t="s">
        <v>18</v>
      </c>
    </row>
    <row r="16" spans="1:8" ht="15" customHeight="1">
      <c r="A16" s="4" t="s">
        <v>19</v>
      </c>
      <c r="B16" s="4"/>
      <c r="C16" s="11" t="s">
        <v>20</v>
      </c>
      <c r="D16" s="12"/>
      <c r="E16" s="13"/>
      <c r="F16" s="13"/>
      <c r="G16" s="9" t="s">
        <v>21</v>
      </c>
      <c r="H16" s="14" t="s">
        <v>22</v>
      </c>
    </row>
    <row r="17" spans="1:8" ht="15" customHeight="1">
      <c r="A17" s="4" t="s">
        <v>23</v>
      </c>
      <c r="B17" s="4"/>
      <c r="C17" s="4"/>
      <c r="D17" s="4"/>
      <c r="E17" s="15"/>
      <c r="F17" s="15"/>
      <c r="G17" s="16"/>
      <c r="H17" s="17"/>
    </row>
    <row r="18" spans="1:8" ht="27.75" customHeight="1">
      <c r="A18" s="123" t="s">
        <v>221</v>
      </c>
      <c r="B18" s="123"/>
      <c r="C18" s="123"/>
      <c r="D18" s="123"/>
      <c r="E18" s="123"/>
      <c r="F18" s="123"/>
      <c r="G18" s="9" t="s">
        <v>24</v>
      </c>
      <c r="H18" s="14" t="s">
        <v>25</v>
      </c>
    </row>
    <row r="19" spans="1:8" ht="15" customHeight="1">
      <c r="A19" s="4" t="s">
        <v>26</v>
      </c>
      <c r="B19" s="4"/>
      <c r="C19" s="4"/>
      <c r="D19" s="4"/>
      <c r="E19" s="8"/>
      <c r="F19" s="18"/>
      <c r="G19" s="9" t="s">
        <v>27</v>
      </c>
      <c r="H19" s="14" t="s">
        <v>28</v>
      </c>
    </row>
    <row r="20" spans="1:8" ht="15" customHeight="1">
      <c r="A20" s="4" t="s">
        <v>29</v>
      </c>
      <c r="B20" s="4"/>
      <c r="C20" s="4"/>
      <c r="D20" s="11" t="s">
        <v>30</v>
      </c>
      <c r="E20" s="19"/>
      <c r="F20" s="19"/>
      <c r="G20" s="19"/>
      <c r="H20" s="19"/>
    </row>
    <row r="21" spans="1:8" ht="15" customHeight="1">
      <c r="A21" s="6"/>
      <c r="B21" s="6"/>
      <c r="C21" s="6"/>
      <c r="D21" s="6"/>
      <c r="E21" s="6"/>
      <c r="F21" s="6"/>
      <c r="G21" s="6"/>
      <c r="H21" s="6"/>
    </row>
    <row r="22" spans="1:8" ht="15" customHeight="1">
      <c r="A22" s="6"/>
      <c r="B22" s="6"/>
      <c r="C22" s="6"/>
      <c r="D22" s="6"/>
      <c r="E22" s="4"/>
      <c r="F22" s="4" t="s">
        <v>31</v>
      </c>
      <c r="G22" s="4"/>
      <c r="H22" s="20"/>
    </row>
    <row r="23" spans="1:8" ht="15" customHeight="1">
      <c r="A23" s="6"/>
      <c r="B23" s="6"/>
      <c r="C23" s="6"/>
      <c r="D23" s="6"/>
      <c r="E23" s="4"/>
      <c r="F23" s="4" t="s">
        <v>32</v>
      </c>
      <c r="G23" s="4"/>
      <c r="H23" s="21"/>
    </row>
    <row r="24" ht="15" customHeight="1" thickBot="1"/>
    <row r="25" spans="1:8" ht="15" customHeight="1">
      <c r="A25" s="22"/>
      <c r="B25" s="23"/>
      <c r="C25" s="23"/>
      <c r="D25" s="24"/>
      <c r="E25" s="25"/>
      <c r="F25" s="25" t="s">
        <v>33</v>
      </c>
      <c r="G25" s="26" t="s">
        <v>34</v>
      </c>
      <c r="H25" s="27" t="s">
        <v>35</v>
      </c>
    </row>
    <row r="26" spans="1:8" ht="15" customHeight="1">
      <c r="A26" s="28"/>
      <c r="B26" s="29"/>
      <c r="C26" s="29"/>
      <c r="D26" s="29" t="s">
        <v>36</v>
      </c>
      <c r="E26" s="30"/>
      <c r="F26" s="30" t="s">
        <v>37</v>
      </c>
      <c r="G26" s="31" t="s">
        <v>38</v>
      </c>
      <c r="H26" s="32" t="s">
        <v>38</v>
      </c>
    </row>
    <row r="27" spans="1:8" ht="15" customHeight="1" thickBot="1">
      <c r="A27" s="33"/>
      <c r="B27" s="34"/>
      <c r="C27" s="34"/>
      <c r="D27" s="34"/>
      <c r="E27" s="35"/>
      <c r="F27" s="30" t="s">
        <v>39</v>
      </c>
      <c r="G27" s="31" t="s">
        <v>40</v>
      </c>
      <c r="H27" s="32" t="s">
        <v>41</v>
      </c>
    </row>
    <row r="28" spans="1:8" ht="15" customHeight="1">
      <c r="A28" s="124">
        <v>1</v>
      </c>
      <c r="B28" s="125"/>
      <c r="C28" s="125"/>
      <c r="D28" s="125"/>
      <c r="E28" s="125"/>
      <c r="F28" s="36">
        <v>2</v>
      </c>
      <c r="G28" s="37">
        <v>3</v>
      </c>
      <c r="H28" s="38">
        <v>4</v>
      </c>
    </row>
    <row r="29" spans="1:8" ht="12.75" customHeight="1">
      <c r="A29" s="126" t="s">
        <v>42</v>
      </c>
      <c r="B29" s="127"/>
      <c r="C29" s="127"/>
      <c r="D29" s="127"/>
      <c r="E29" s="128"/>
      <c r="F29" s="39"/>
      <c r="G29" s="40"/>
      <c r="H29" s="41"/>
    </row>
    <row r="30" spans="1:8" ht="12.75" customHeight="1">
      <c r="A30" s="108" t="s">
        <v>43</v>
      </c>
      <c r="B30" s="109"/>
      <c r="C30" s="109"/>
      <c r="D30" s="109"/>
      <c r="E30" s="110"/>
      <c r="F30" s="39" t="s">
        <v>44</v>
      </c>
      <c r="G30" s="40">
        <v>5</v>
      </c>
      <c r="H30" s="41">
        <v>3</v>
      </c>
    </row>
    <row r="31" spans="1:8" ht="12.75" customHeight="1">
      <c r="A31" s="108" t="s">
        <v>45</v>
      </c>
      <c r="B31" s="109"/>
      <c r="C31" s="109"/>
      <c r="D31" s="109"/>
      <c r="E31" s="110"/>
      <c r="F31" s="39" t="s">
        <v>46</v>
      </c>
      <c r="G31" s="40">
        <v>3336852</v>
      </c>
      <c r="H31" s="41">
        <v>3282480</v>
      </c>
    </row>
    <row r="32" spans="1:8" ht="12.75" customHeight="1">
      <c r="A32" s="108" t="s">
        <v>47</v>
      </c>
      <c r="B32" s="109"/>
      <c r="C32" s="109"/>
      <c r="D32" s="109"/>
      <c r="E32" s="110"/>
      <c r="F32" s="39" t="s">
        <v>48</v>
      </c>
      <c r="G32" s="40">
        <v>212160</v>
      </c>
      <c r="H32" s="41">
        <v>257599</v>
      </c>
    </row>
    <row r="33" spans="1:8" ht="12.75" customHeight="1">
      <c r="A33" s="108" t="s">
        <v>49</v>
      </c>
      <c r="B33" s="109"/>
      <c r="C33" s="109"/>
      <c r="D33" s="109"/>
      <c r="E33" s="110"/>
      <c r="F33" s="39" t="s">
        <v>50</v>
      </c>
      <c r="G33" s="40"/>
      <c r="H33" s="41"/>
    </row>
    <row r="34" spans="1:8" ht="12.75" customHeight="1">
      <c r="A34" s="108" t="s">
        <v>51</v>
      </c>
      <c r="B34" s="109"/>
      <c r="C34" s="109"/>
      <c r="D34" s="109"/>
      <c r="E34" s="110"/>
      <c r="F34" s="39" t="s">
        <v>52</v>
      </c>
      <c r="G34" s="40">
        <v>342059</v>
      </c>
      <c r="H34" s="41">
        <f>826190-778140</f>
        <v>48050</v>
      </c>
    </row>
    <row r="35" spans="1:8" ht="12.75" customHeight="1">
      <c r="A35" s="108" t="s">
        <v>53</v>
      </c>
      <c r="B35" s="109"/>
      <c r="C35" s="109"/>
      <c r="D35" s="109"/>
      <c r="E35" s="110"/>
      <c r="F35" s="39" t="s">
        <v>54</v>
      </c>
      <c r="G35" s="40">
        <v>1902</v>
      </c>
      <c r="H35" s="41">
        <v>20466</v>
      </c>
    </row>
    <row r="36" spans="1:8" ht="12.75" customHeight="1" thickBot="1">
      <c r="A36" s="111" t="s">
        <v>55</v>
      </c>
      <c r="B36" s="112"/>
      <c r="C36" s="112"/>
      <c r="D36" s="112"/>
      <c r="E36" s="113"/>
      <c r="F36" s="42" t="s">
        <v>56</v>
      </c>
      <c r="G36" s="43"/>
      <c r="H36" s="44"/>
    </row>
    <row r="37" spans="1:8" ht="18" customHeight="1" thickBot="1">
      <c r="A37" s="114" t="s">
        <v>57</v>
      </c>
      <c r="B37" s="115"/>
      <c r="C37" s="115"/>
      <c r="D37" s="115"/>
      <c r="E37" s="116"/>
      <c r="F37" s="48" t="s">
        <v>58</v>
      </c>
      <c r="G37" s="49">
        <v>3892978</v>
      </c>
      <c r="H37" s="50">
        <f>SUM(H30:H35)</f>
        <v>3608598</v>
      </c>
    </row>
    <row r="38" spans="1:8" ht="12.75" customHeight="1">
      <c r="A38" s="120" t="s">
        <v>59</v>
      </c>
      <c r="B38" s="121"/>
      <c r="C38" s="121"/>
      <c r="D38" s="121"/>
      <c r="E38" s="122"/>
      <c r="F38" s="45"/>
      <c r="G38" s="46"/>
      <c r="H38" s="47"/>
    </row>
    <row r="39" spans="1:8" ht="12.75" customHeight="1">
      <c r="A39" s="108" t="s">
        <v>60</v>
      </c>
      <c r="B39" s="109"/>
      <c r="C39" s="109"/>
      <c r="D39" s="109"/>
      <c r="E39" s="110"/>
      <c r="F39" s="39" t="s">
        <v>61</v>
      </c>
      <c r="G39" s="40">
        <v>2010638</v>
      </c>
      <c r="H39" s="41">
        <v>2221712</v>
      </c>
    </row>
    <row r="40" spans="1:8" ht="12.75" customHeight="1">
      <c r="A40" s="108" t="s">
        <v>62</v>
      </c>
      <c r="B40" s="109"/>
      <c r="C40" s="109"/>
      <c r="D40" s="109"/>
      <c r="E40" s="110"/>
      <c r="F40" s="39" t="s">
        <v>63</v>
      </c>
      <c r="G40" s="40">
        <v>1259078</v>
      </c>
      <c r="H40" s="41">
        <v>1470601</v>
      </c>
    </row>
    <row r="41" spans="1:8" ht="12.75" customHeight="1">
      <c r="A41" s="108" t="s">
        <v>64</v>
      </c>
      <c r="B41" s="109"/>
      <c r="C41" s="109"/>
      <c r="D41" s="109"/>
      <c r="E41" s="110"/>
      <c r="F41" s="39" t="s">
        <v>65</v>
      </c>
      <c r="G41" s="40"/>
      <c r="H41" s="41"/>
    </row>
    <row r="42" spans="1:8" ht="12.75" customHeight="1">
      <c r="A42" s="108" t="s">
        <v>66</v>
      </c>
      <c r="B42" s="109"/>
      <c r="C42" s="109"/>
      <c r="D42" s="109"/>
      <c r="E42" s="110"/>
      <c r="F42" s="39" t="s">
        <v>67</v>
      </c>
      <c r="G42" s="40">
        <v>44550</v>
      </c>
      <c r="H42" s="41">
        <v>48177</v>
      </c>
    </row>
    <row r="43" spans="1:8" ht="12.75" customHeight="1">
      <c r="A43" s="108" t="s">
        <v>68</v>
      </c>
      <c r="B43" s="109"/>
      <c r="C43" s="109"/>
      <c r="D43" s="109"/>
      <c r="E43" s="110"/>
      <c r="F43" s="39" t="s">
        <v>69</v>
      </c>
      <c r="G43" s="40">
        <v>325477</v>
      </c>
      <c r="H43" s="41">
        <v>203626</v>
      </c>
    </row>
    <row r="44" spans="1:8" ht="12.75" customHeight="1">
      <c r="A44" s="108" t="s">
        <v>70</v>
      </c>
      <c r="B44" s="109"/>
      <c r="C44" s="109"/>
      <c r="D44" s="109"/>
      <c r="E44" s="110"/>
      <c r="F44" s="39" t="s">
        <v>71</v>
      </c>
      <c r="G44" s="40">
        <v>358213</v>
      </c>
      <c r="H44" s="41">
        <v>469754</v>
      </c>
    </row>
    <row r="45" spans="1:8" ht="12.75" customHeight="1">
      <c r="A45" s="108" t="s">
        <v>72</v>
      </c>
      <c r="B45" s="109"/>
      <c r="C45" s="109"/>
      <c r="D45" s="109"/>
      <c r="E45" s="110"/>
      <c r="F45" s="39" t="s">
        <v>73</v>
      </c>
      <c r="G45" s="40">
        <v>23320</v>
      </c>
      <c r="H45" s="41">
        <v>29554</v>
      </c>
    </row>
    <row r="46" spans="1:8" ht="12.75" customHeight="1">
      <c r="A46" s="108" t="s">
        <v>74</v>
      </c>
      <c r="B46" s="109"/>
      <c r="C46" s="109"/>
      <c r="D46" s="109"/>
      <c r="E46" s="110"/>
      <c r="F46" s="39" t="s">
        <v>75</v>
      </c>
      <c r="G46" s="40"/>
      <c r="H46" s="41"/>
    </row>
    <row r="47" spans="1:8" ht="28.5" customHeight="1">
      <c r="A47" s="108" t="s">
        <v>76</v>
      </c>
      <c r="B47" s="109"/>
      <c r="C47" s="109"/>
      <c r="D47" s="109"/>
      <c r="E47" s="110"/>
      <c r="F47" s="39" t="s">
        <v>77</v>
      </c>
      <c r="G47" s="40">
        <v>220882</v>
      </c>
      <c r="H47" s="41">
        <v>139370</v>
      </c>
    </row>
    <row r="48" spans="1:8" ht="28.5" customHeight="1">
      <c r="A48" s="108" t="s">
        <v>78</v>
      </c>
      <c r="B48" s="109"/>
      <c r="C48" s="109"/>
      <c r="D48" s="109"/>
      <c r="E48" s="110"/>
      <c r="F48" s="39" t="s">
        <v>79</v>
      </c>
      <c r="G48" s="40"/>
      <c r="H48" s="41">
        <v>3771</v>
      </c>
    </row>
    <row r="49" spans="1:8" ht="12.75" customHeight="1">
      <c r="A49" s="108" t="s">
        <v>80</v>
      </c>
      <c r="B49" s="109"/>
      <c r="C49" s="109"/>
      <c r="D49" s="109"/>
      <c r="E49" s="110"/>
      <c r="F49" s="39" t="s">
        <v>81</v>
      </c>
      <c r="G49" s="40"/>
      <c r="H49" s="41">
        <v>3771</v>
      </c>
    </row>
    <row r="50" spans="1:8" ht="27" customHeight="1">
      <c r="A50" s="108" t="s">
        <v>82</v>
      </c>
      <c r="B50" s="109"/>
      <c r="C50" s="109"/>
      <c r="D50" s="109"/>
      <c r="E50" s="110"/>
      <c r="F50" s="39" t="s">
        <v>83</v>
      </c>
      <c r="G50" s="40">
        <v>1871394</v>
      </c>
      <c r="H50" s="41">
        <v>2159246</v>
      </c>
    </row>
    <row r="51" spans="1:8" ht="12.75" customHeight="1">
      <c r="A51" s="108" t="s">
        <v>84</v>
      </c>
      <c r="B51" s="109"/>
      <c r="C51" s="109"/>
      <c r="D51" s="109"/>
      <c r="E51" s="110"/>
      <c r="F51" s="39" t="s">
        <v>85</v>
      </c>
      <c r="G51" s="40">
        <v>462756</v>
      </c>
      <c r="H51" s="41">
        <v>314077</v>
      </c>
    </row>
    <row r="52" spans="1:8" ht="12.75" customHeight="1">
      <c r="A52" s="108" t="s">
        <v>86</v>
      </c>
      <c r="B52" s="109"/>
      <c r="C52" s="109"/>
      <c r="D52" s="109"/>
      <c r="E52" s="110"/>
      <c r="F52" s="39" t="s">
        <v>87</v>
      </c>
      <c r="G52" s="40">
        <v>4001992</v>
      </c>
      <c r="H52" s="41">
        <f>4289762+778140</f>
        <v>5067902</v>
      </c>
    </row>
    <row r="53" spans="1:8" ht="16.5" customHeight="1">
      <c r="A53" s="108" t="s">
        <v>88</v>
      </c>
      <c r="B53" s="109"/>
      <c r="C53" s="109"/>
      <c r="D53" s="109"/>
      <c r="E53" s="110"/>
      <c r="F53" s="39" t="s">
        <v>89</v>
      </c>
      <c r="G53" s="40">
        <v>48469</v>
      </c>
      <c r="H53" s="41">
        <v>557128</v>
      </c>
    </row>
    <row r="54" spans="1:8" ht="12.75" customHeight="1" thickBot="1">
      <c r="A54" s="111" t="s">
        <v>90</v>
      </c>
      <c r="B54" s="112"/>
      <c r="C54" s="112"/>
      <c r="D54" s="112"/>
      <c r="E54" s="113"/>
      <c r="F54" s="42" t="s">
        <v>91</v>
      </c>
      <c r="G54" s="43"/>
      <c r="H54" s="44"/>
    </row>
    <row r="55" spans="1:8" ht="15.75" customHeight="1" thickBot="1">
      <c r="A55" s="114" t="s">
        <v>92</v>
      </c>
      <c r="B55" s="115"/>
      <c r="C55" s="115"/>
      <c r="D55" s="115"/>
      <c r="E55" s="116"/>
      <c r="F55" s="48" t="s">
        <v>93</v>
      </c>
      <c r="G55" s="49">
        <v>8153375</v>
      </c>
      <c r="H55" s="50">
        <f>H39+H47+H48+H50+H52+H53</f>
        <v>10149129</v>
      </c>
    </row>
    <row r="56" spans="1:8" ht="16.5" customHeight="1" thickBot="1">
      <c r="A56" s="117" t="s">
        <v>94</v>
      </c>
      <c r="B56" s="118"/>
      <c r="C56" s="118"/>
      <c r="D56" s="118"/>
      <c r="E56" s="119"/>
      <c r="F56" s="51" t="s">
        <v>95</v>
      </c>
      <c r="G56" s="52">
        <v>12046353</v>
      </c>
      <c r="H56" s="53">
        <f>H55+H37</f>
        <v>13757727</v>
      </c>
    </row>
    <row r="57" ht="15" customHeight="1">
      <c r="A57" t="s">
        <v>96</v>
      </c>
    </row>
  </sheetData>
  <sheetProtection/>
  <mergeCells count="30">
    <mergeCell ref="A18:F18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N61" sqref="N61"/>
    </sheetView>
  </sheetViews>
  <sheetFormatPr defaultColWidth="8.7109375" defaultRowHeight="15"/>
  <cols>
    <col min="1" max="1" width="11.7109375" style="54" customWidth="1"/>
    <col min="2" max="2" width="3.7109375" style="54" customWidth="1"/>
    <col min="3" max="3" width="5.7109375" style="54" customWidth="1"/>
    <col min="4" max="4" width="25.7109375" style="54" customWidth="1"/>
    <col min="5" max="5" width="11.8515625" style="54" customWidth="1"/>
    <col min="6" max="6" width="7.7109375" style="54" customWidth="1"/>
    <col min="7" max="7" width="10.00390625" style="54" customWidth="1"/>
    <col min="8" max="8" width="10.57421875" style="54" customWidth="1"/>
    <col min="9" max="16384" width="8.7109375" style="54" customWidth="1"/>
  </cols>
  <sheetData>
    <row r="1" spans="7:8" ht="15.75" thickBot="1">
      <c r="G1" s="148" t="s">
        <v>97</v>
      </c>
      <c r="H1" s="148"/>
    </row>
    <row r="2" spans="1:8" ht="15">
      <c r="A2" s="73"/>
      <c r="B2" s="74"/>
      <c r="C2" s="74"/>
      <c r="D2" s="74"/>
      <c r="E2" s="75"/>
      <c r="F2" s="76" t="s">
        <v>33</v>
      </c>
      <c r="G2" s="76" t="s">
        <v>34</v>
      </c>
      <c r="H2" s="77" t="s">
        <v>35</v>
      </c>
    </row>
    <row r="3" spans="1:8" ht="15">
      <c r="A3" s="149" t="s">
        <v>98</v>
      </c>
      <c r="B3" s="150"/>
      <c r="C3" s="150"/>
      <c r="D3" s="150"/>
      <c r="E3" s="151"/>
      <c r="F3" s="55" t="s">
        <v>37</v>
      </c>
      <c r="G3" s="55" t="s">
        <v>38</v>
      </c>
      <c r="H3" s="78" t="s">
        <v>38</v>
      </c>
    </row>
    <row r="4" spans="1:8" ht="15">
      <c r="A4" s="79"/>
      <c r="B4" s="56"/>
      <c r="C4" s="56"/>
      <c r="D4" s="56"/>
      <c r="E4" s="57"/>
      <c r="F4" s="58" t="s">
        <v>39</v>
      </c>
      <c r="G4" s="58" t="s">
        <v>40</v>
      </c>
      <c r="H4" s="80" t="s">
        <v>41</v>
      </c>
    </row>
    <row r="5" spans="1:8" ht="15">
      <c r="A5" s="152" t="s">
        <v>99</v>
      </c>
      <c r="B5" s="127"/>
      <c r="C5" s="127"/>
      <c r="D5" s="127"/>
      <c r="E5" s="153"/>
      <c r="F5" s="59"/>
      <c r="G5" s="60"/>
      <c r="H5" s="81"/>
    </row>
    <row r="6" spans="1:8" ht="15">
      <c r="A6" s="132" t="s">
        <v>100</v>
      </c>
      <c r="B6" s="133"/>
      <c r="C6" s="133"/>
      <c r="D6" s="133"/>
      <c r="E6" s="134"/>
      <c r="F6" s="59" t="s">
        <v>101</v>
      </c>
      <c r="G6" s="60">
        <v>958918</v>
      </c>
      <c r="H6" s="81">
        <v>958918</v>
      </c>
    </row>
    <row r="7" spans="1:8" ht="15">
      <c r="A7" s="132" t="s">
        <v>102</v>
      </c>
      <c r="B7" s="133"/>
      <c r="C7" s="133"/>
      <c r="D7" s="133"/>
      <c r="E7" s="134"/>
      <c r="F7" s="59" t="s">
        <v>103</v>
      </c>
      <c r="G7" s="60"/>
      <c r="H7" s="81"/>
    </row>
    <row r="8" spans="1:8" ht="15">
      <c r="A8" s="132" t="s">
        <v>104</v>
      </c>
      <c r="B8" s="133"/>
      <c r="C8" s="133"/>
      <c r="D8" s="133"/>
      <c r="E8" s="134"/>
      <c r="F8" s="59" t="s">
        <v>105</v>
      </c>
      <c r="G8" s="60">
        <v>50321</v>
      </c>
      <c r="H8" s="81">
        <v>47996</v>
      </c>
    </row>
    <row r="9" spans="1:8" ht="15">
      <c r="A9" s="132" t="s">
        <v>106</v>
      </c>
      <c r="B9" s="133"/>
      <c r="C9" s="133"/>
      <c r="D9" s="133"/>
      <c r="E9" s="134"/>
      <c r="F9" s="59" t="s">
        <v>107</v>
      </c>
      <c r="G9" s="60">
        <v>47946</v>
      </c>
      <c r="H9" s="81">
        <v>47946</v>
      </c>
    </row>
    <row r="10" spans="1:8" ht="15">
      <c r="A10" s="132" t="s">
        <v>108</v>
      </c>
      <c r="B10" s="133"/>
      <c r="C10" s="133"/>
      <c r="D10" s="133"/>
      <c r="E10" s="134"/>
      <c r="F10" s="59" t="s">
        <v>109</v>
      </c>
      <c r="G10" s="60"/>
      <c r="H10" s="81"/>
    </row>
    <row r="11" spans="1:8" ht="30.75" customHeight="1">
      <c r="A11" s="132" t="s">
        <v>110</v>
      </c>
      <c r="B11" s="133"/>
      <c r="C11" s="133"/>
      <c r="D11" s="133"/>
      <c r="E11" s="134"/>
      <c r="F11" s="59" t="s">
        <v>111</v>
      </c>
      <c r="G11" s="60">
        <v>47946</v>
      </c>
      <c r="H11" s="81">
        <v>47946</v>
      </c>
    </row>
    <row r="12" spans="1:8" ht="15">
      <c r="A12" s="132" t="s">
        <v>112</v>
      </c>
      <c r="B12" s="133"/>
      <c r="C12" s="133"/>
      <c r="D12" s="133"/>
      <c r="E12" s="134"/>
      <c r="F12" s="59" t="s">
        <v>113</v>
      </c>
      <c r="G12" s="60">
        <v>4795</v>
      </c>
      <c r="H12" s="81">
        <v>4795</v>
      </c>
    </row>
    <row r="13" spans="1:8" ht="15">
      <c r="A13" s="132" t="s">
        <v>114</v>
      </c>
      <c r="B13" s="133"/>
      <c r="C13" s="133"/>
      <c r="D13" s="133"/>
      <c r="E13" s="134"/>
      <c r="F13" s="59" t="s">
        <v>115</v>
      </c>
      <c r="G13" s="60">
        <v>9775162</v>
      </c>
      <c r="H13" s="81">
        <v>8327487</v>
      </c>
    </row>
    <row r="14" spans="1:8" ht="15.75" thickBot="1">
      <c r="A14" s="143" t="s">
        <v>116</v>
      </c>
      <c r="B14" s="144"/>
      <c r="C14" s="144"/>
      <c r="D14" s="144"/>
      <c r="E14" s="145"/>
      <c r="F14" s="67" t="s">
        <v>117</v>
      </c>
      <c r="G14" s="93" t="s">
        <v>205</v>
      </c>
      <c r="H14" s="85">
        <v>2503432</v>
      </c>
    </row>
    <row r="15" spans="1:8" ht="15.75" thickBot="1">
      <c r="A15" s="114" t="s">
        <v>118</v>
      </c>
      <c r="B15" s="115"/>
      <c r="C15" s="115"/>
      <c r="D15" s="115"/>
      <c r="E15" s="138"/>
      <c r="F15" s="87" t="s">
        <v>119</v>
      </c>
      <c r="G15" s="88">
        <f>G6+G8+G9+G12+G13</f>
        <v>10837142</v>
      </c>
      <c r="H15" s="89">
        <f>H6+H8+H9+H12+H13+H14</f>
        <v>11890574</v>
      </c>
    </row>
    <row r="16" spans="1:8" ht="15">
      <c r="A16" s="146" t="s">
        <v>120</v>
      </c>
      <c r="B16" s="121"/>
      <c r="C16" s="121"/>
      <c r="D16" s="121"/>
      <c r="E16" s="147"/>
      <c r="F16" s="69"/>
      <c r="G16" s="70"/>
      <c r="H16" s="86"/>
    </row>
    <row r="17" spans="1:8" ht="15">
      <c r="A17" s="132" t="s">
        <v>121</v>
      </c>
      <c r="B17" s="133"/>
      <c r="C17" s="133"/>
      <c r="D17" s="133"/>
      <c r="E17" s="134"/>
      <c r="F17" s="59" t="s">
        <v>122</v>
      </c>
      <c r="G17" s="60"/>
      <c r="H17" s="81"/>
    </row>
    <row r="18" spans="1:8" ht="15">
      <c r="A18" s="132" t="s">
        <v>123</v>
      </c>
      <c r="B18" s="133"/>
      <c r="C18" s="133"/>
      <c r="D18" s="133"/>
      <c r="E18" s="134"/>
      <c r="F18" s="59" t="s">
        <v>124</v>
      </c>
      <c r="G18" s="60">
        <v>258514</v>
      </c>
      <c r="H18" s="81">
        <v>222523</v>
      </c>
    </row>
    <row r="19" spans="1:8" ht="15.75" thickBot="1">
      <c r="A19" s="143" t="s">
        <v>125</v>
      </c>
      <c r="B19" s="144"/>
      <c r="C19" s="144"/>
      <c r="D19" s="144"/>
      <c r="E19" s="145"/>
      <c r="F19" s="67" t="s">
        <v>126</v>
      </c>
      <c r="G19" s="68"/>
      <c r="H19" s="85"/>
    </row>
    <row r="20" spans="1:8" ht="15.75" thickBot="1">
      <c r="A20" s="114" t="s">
        <v>127</v>
      </c>
      <c r="B20" s="115"/>
      <c r="C20" s="115"/>
      <c r="D20" s="115"/>
      <c r="E20" s="138"/>
      <c r="F20" s="87" t="s">
        <v>128</v>
      </c>
      <c r="G20" s="88">
        <v>258514</v>
      </c>
      <c r="H20" s="89">
        <v>222523</v>
      </c>
    </row>
    <row r="21" spans="1:8" ht="15">
      <c r="A21" s="146" t="s">
        <v>129</v>
      </c>
      <c r="B21" s="121"/>
      <c r="C21" s="121"/>
      <c r="D21" s="121"/>
      <c r="E21" s="147"/>
      <c r="F21" s="69"/>
      <c r="G21" s="70"/>
      <c r="H21" s="86"/>
    </row>
    <row r="22" spans="1:8" ht="15">
      <c r="A22" s="132" t="s">
        <v>121</v>
      </c>
      <c r="B22" s="133"/>
      <c r="C22" s="133"/>
      <c r="D22" s="133"/>
      <c r="E22" s="134"/>
      <c r="F22" s="59" t="s">
        <v>130</v>
      </c>
      <c r="G22" s="60"/>
      <c r="H22" s="81"/>
    </row>
    <row r="23" spans="1:8" ht="15">
      <c r="A23" s="132" t="s">
        <v>131</v>
      </c>
      <c r="B23" s="133"/>
      <c r="C23" s="133"/>
      <c r="D23" s="133"/>
      <c r="E23" s="134"/>
      <c r="F23" s="59" t="s">
        <v>132</v>
      </c>
      <c r="G23" s="60">
        <v>948930</v>
      </c>
      <c r="H23" s="81">
        <f>H24+H25+H26+H27+H28</f>
        <v>1644380</v>
      </c>
    </row>
    <row r="24" spans="1:8" ht="15">
      <c r="A24" s="132" t="s">
        <v>133</v>
      </c>
      <c r="B24" s="133"/>
      <c r="C24" s="133"/>
      <c r="D24" s="133"/>
      <c r="E24" s="134"/>
      <c r="F24" s="59" t="s">
        <v>134</v>
      </c>
      <c r="G24" s="60">
        <v>217721</v>
      </c>
      <c r="H24" s="81">
        <v>141268</v>
      </c>
    </row>
    <row r="25" spans="1:8" ht="15">
      <c r="A25" s="132" t="s">
        <v>135</v>
      </c>
      <c r="B25" s="133"/>
      <c r="C25" s="133"/>
      <c r="D25" s="133"/>
      <c r="E25" s="134"/>
      <c r="F25" s="59" t="s">
        <v>136</v>
      </c>
      <c r="G25" s="60">
        <v>1663</v>
      </c>
      <c r="H25" s="81">
        <v>1736</v>
      </c>
    </row>
    <row r="26" spans="1:8" ht="15">
      <c r="A26" s="132" t="s">
        <v>137</v>
      </c>
      <c r="B26" s="133"/>
      <c r="C26" s="133"/>
      <c r="D26" s="133"/>
      <c r="E26" s="134"/>
      <c r="F26" s="59" t="s">
        <v>138</v>
      </c>
      <c r="G26" s="60">
        <v>22191</v>
      </c>
      <c r="H26" s="81">
        <v>33191</v>
      </c>
    </row>
    <row r="27" spans="1:8" ht="15">
      <c r="A27" s="132" t="s">
        <v>139</v>
      </c>
      <c r="B27" s="133"/>
      <c r="C27" s="133"/>
      <c r="D27" s="133"/>
      <c r="E27" s="134"/>
      <c r="F27" s="59" t="s">
        <v>140</v>
      </c>
      <c r="G27" s="60">
        <v>26147</v>
      </c>
      <c r="H27" s="81">
        <v>219888</v>
      </c>
    </row>
    <row r="28" spans="1:8" ht="15.75" customHeight="1">
      <c r="A28" s="132" t="s">
        <v>141</v>
      </c>
      <c r="B28" s="133"/>
      <c r="C28" s="133"/>
      <c r="D28" s="133"/>
      <c r="E28" s="134"/>
      <c r="F28" s="59" t="s">
        <v>142</v>
      </c>
      <c r="G28" s="60">
        <v>681208</v>
      </c>
      <c r="H28" s="81">
        <v>1248297</v>
      </c>
    </row>
    <row r="29" spans="1:8" ht="15">
      <c r="A29" s="132" t="s">
        <v>143</v>
      </c>
      <c r="B29" s="133"/>
      <c r="C29" s="133"/>
      <c r="D29" s="133"/>
      <c r="E29" s="134"/>
      <c r="F29" s="59" t="s">
        <v>144</v>
      </c>
      <c r="G29" s="60"/>
      <c r="H29" s="81"/>
    </row>
    <row r="30" spans="1:8" ht="15">
      <c r="A30" s="132" t="s">
        <v>145</v>
      </c>
      <c r="B30" s="133"/>
      <c r="C30" s="133"/>
      <c r="D30" s="133"/>
      <c r="E30" s="134"/>
      <c r="F30" s="59" t="s">
        <v>146</v>
      </c>
      <c r="G30" s="60">
        <v>1767</v>
      </c>
      <c r="H30" s="81">
        <v>250</v>
      </c>
    </row>
    <row r="31" spans="1:8" ht="15">
      <c r="A31" s="132" t="s">
        <v>147</v>
      </c>
      <c r="B31" s="133"/>
      <c r="C31" s="133"/>
      <c r="D31" s="133"/>
      <c r="E31" s="134"/>
      <c r="F31" s="59" t="s">
        <v>148</v>
      </c>
      <c r="G31" s="60"/>
      <c r="H31" s="81"/>
    </row>
    <row r="32" spans="1:8" ht="15.75" thickBot="1">
      <c r="A32" s="143" t="s">
        <v>149</v>
      </c>
      <c r="B32" s="144"/>
      <c r="C32" s="144"/>
      <c r="D32" s="144"/>
      <c r="E32" s="145"/>
      <c r="F32" s="67" t="s">
        <v>150</v>
      </c>
      <c r="G32" s="68"/>
      <c r="H32" s="85"/>
    </row>
    <row r="33" spans="1:8" ht="15.75" thickBot="1">
      <c r="A33" s="114" t="s">
        <v>151</v>
      </c>
      <c r="B33" s="115"/>
      <c r="C33" s="115"/>
      <c r="D33" s="115"/>
      <c r="E33" s="138"/>
      <c r="F33" s="87" t="s">
        <v>152</v>
      </c>
      <c r="G33" s="88">
        <v>950697</v>
      </c>
      <c r="H33" s="89">
        <f>H23+H30</f>
        <v>1644630</v>
      </c>
    </row>
    <row r="34" spans="1:8" ht="15.75" thickBot="1">
      <c r="A34" s="117" t="s">
        <v>94</v>
      </c>
      <c r="B34" s="118"/>
      <c r="C34" s="118"/>
      <c r="D34" s="118"/>
      <c r="E34" s="139"/>
      <c r="F34" s="90" t="s">
        <v>153</v>
      </c>
      <c r="G34" s="91">
        <f>G15+G20+G33</f>
        <v>12046353</v>
      </c>
      <c r="H34" s="92">
        <f>H15+H20+H33</f>
        <v>13757727</v>
      </c>
    </row>
    <row r="35" spans="1:8" ht="15">
      <c r="A35" s="71"/>
      <c r="B35" s="71"/>
      <c r="C35" s="71"/>
      <c r="D35" s="71"/>
      <c r="E35" s="71"/>
      <c r="F35" s="72"/>
      <c r="G35" s="64"/>
      <c r="H35" s="64"/>
    </row>
    <row r="36" spans="1:8" ht="15">
      <c r="A36" s="71"/>
      <c r="B36" s="71"/>
      <c r="C36" s="71"/>
      <c r="D36" s="71"/>
      <c r="E36" s="71"/>
      <c r="F36" s="72"/>
      <c r="G36" s="64"/>
      <c r="H36" s="64"/>
    </row>
    <row r="37" spans="1:8" ht="15">
      <c r="A37" s="71"/>
      <c r="B37" s="71"/>
      <c r="C37" s="71"/>
      <c r="D37" s="71"/>
      <c r="E37" s="71"/>
      <c r="F37" s="72"/>
      <c r="G37" s="64"/>
      <c r="H37" s="64"/>
    </row>
    <row r="38" spans="1:8" ht="15">
      <c r="A38" s="71"/>
      <c r="B38" s="71"/>
      <c r="C38" s="71"/>
      <c r="D38" s="71"/>
      <c r="E38" s="71"/>
      <c r="F38" s="72"/>
      <c r="G38" s="64"/>
      <c r="H38" s="64"/>
    </row>
    <row r="39" spans="1:8" ht="15">
      <c r="A39" s="71"/>
      <c r="B39" s="71"/>
      <c r="C39" s="71"/>
      <c r="D39" s="71"/>
      <c r="E39" s="71"/>
      <c r="F39" s="72"/>
      <c r="G39" s="64"/>
      <c r="H39" s="64"/>
    </row>
    <row r="40" spans="1:8" ht="15">
      <c r="A40" s="71"/>
      <c r="B40" s="71"/>
      <c r="C40" s="71"/>
      <c r="D40" s="71"/>
      <c r="E40" s="71"/>
      <c r="F40" s="72"/>
      <c r="G40" s="64"/>
      <c r="H40" s="64"/>
    </row>
    <row r="41" spans="1:8" ht="15">
      <c r="A41" s="71"/>
      <c r="B41" s="71"/>
      <c r="C41" s="71"/>
      <c r="D41" s="71"/>
      <c r="E41" s="71"/>
      <c r="F41" s="72"/>
      <c r="G41" s="64"/>
      <c r="H41" s="64"/>
    </row>
    <row r="42" spans="1:8" ht="15">
      <c r="A42" s="71"/>
      <c r="B42" s="71"/>
      <c r="C42" s="71"/>
      <c r="D42" s="71"/>
      <c r="E42" s="71"/>
      <c r="F42" s="72"/>
      <c r="G42" s="64"/>
      <c r="H42" s="64"/>
    </row>
    <row r="43" spans="1:8" ht="15">
      <c r="A43" s="71"/>
      <c r="B43" s="71"/>
      <c r="C43" s="71"/>
      <c r="D43" s="71"/>
      <c r="E43" s="71"/>
      <c r="F43" s="72"/>
      <c r="G43" s="64"/>
      <c r="H43" s="64"/>
    </row>
    <row r="44" spans="1:8" ht="15">
      <c r="A44" s="71"/>
      <c r="B44" s="71"/>
      <c r="C44" s="71"/>
      <c r="D44" s="71"/>
      <c r="E44" s="71"/>
      <c r="F44" s="72"/>
      <c r="G44" s="64"/>
      <c r="H44" s="64"/>
    </row>
    <row r="45" spans="1:8" ht="15">
      <c r="A45" s="71"/>
      <c r="B45" s="71"/>
      <c r="C45" s="71"/>
      <c r="D45" s="71"/>
      <c r="E45" s="71"/>
      <c r="F45" s="72"/>
      <c r="G45" s="64"/>
      <c r="H45" s="64"/>
    </row>
    <row r="46" spans="1:8" ht="15">
      <c r="A46" s="71"/>
      <c r="B46" s="71"/>
      <c r="C46" s="71"/>
      <c r="D46" s="71"/>
      <c r="E46" s="71"/>
      <c r="F46" s="72"/>
      <c r="G46" s="64"/>
      <c r="H46" s="64"/>
    </row>
    <row r="47" spans="1:8" ht="15">
      <c r="A47" s="71"/>
      <c r="B47" s="71"/>
      <c r="C47" s="71"/>
      <c r="D47" s="71"/>
      <c r="E47" s="71"/>
      <c r="F47" s="72"/>
      <c r="G47" s="64"/>
      <c r="H47" s="64"/>
    </row>
    <row r="48" spans="1:8" ht="15">
      <c r="A48" s="71"/>
      <c r="B48" s="71"/>
      <c r="C48" s="71"/>
      <c r="D48" s="71"/>
      <c r="E48" s="71"/>
      <c r="F48" s="72"/>
      <c r="G48" s="64"/>
      <c r="H48" s="64"/>
    </row>
    <row r="49" spans="1:8" ht="15">
      <c r="A49" s="71"/>
      <c r="B49" s="71"/>
      <c r="C49" s="71"/>
      <c r="D49" s="71"/>
      <c r="E49" s="71"/>
      <c r="F49" s="72"/>
      <c r="G49" s="64"/>
      <c r="H49" s="64"/>
    </row>
    <row r="50" spans="1:8" ht="15">
      <c r="A50" s="71"/>
      <c r="B50" s="71"/>
      <c r="C50" s="71"/>
      <c r="D50" s="71"/>
      <c r="E50" s="71"/>
      <c r="F50" s="72"/>
      <c r="G50" s="64"/>
      <c r="H50" s="64"/>
    </row>
    <row r="51" spans="1:8" ht="15" customHeight="1">
      <c r="A51" s="131" t="s">
        <v>154</v>
      </c>
      <c r="B51" s="131"/>
      <c r="C51" s="131"/>
      <c r="D51" s="131"/>
      <c r="E51" s="131"/>
      <c r="F51" s="131"/>
      <c r="G51" s="131"/>
      <c r="H51" s="131"/>
    </row>
    <row r="52" spans="1:8" ht="15">
      <c r="A52" s="71"/>
      <c r="B52" s="71"/>
      <c r="C52" s="71"/>
      <c r="D52" s="71"/>
      <c r="E52" s="71"/>
      <c r="F52" s="72"/>
      <c r="G52" s="64"/>
      <c r="H52" s="64"/>
    </row>
    <row r="53" spans="1:8" ht="15">
      <c r="A53" s="71"/>
      <c r="B53" s="71"/>
      <c r="C53" s="71"/>
      <c r="D53" s="71"/>
      <c r="E53" s="71"/>
      <c r="F53" s="72"/>
      <c r="G53" s="64"/>
      <c r="H53" s="64"/>
    </row>
    <row r="54" spans="1:8" ht="15.75" thickBot="1">
      <c r="A54" s="71"/>
      <c r="B54" s="71"/>
      <c r="C54" s="71"/>
      <c r="D54" s="71"/>
      <c r="E54" s="71"/>
      <c r="F54" s="72"/>
      <c r="G54" s="64"/>
      <c r="H54" s="64"/>
    </row>
    <row r="55" spans="1:8" ht="15">
      <c r="A55" s="140" t="s">
        <v>155</v>
      </c>
      <c r="B55" s="141"/>
      <c r="C55" s="141"/>
      <c r="D55" s="141"/>
      <c r="E55" s="142"/>
      <c r="F55" s="94" t="s">
        <v>156</v>
      </c>
      <c r="G55" s="95">
        <v>1240621</v>
      </c>
      <c r="H55" s="96">
        <v>1429620</v>
      </c>
    </row>
    <row r="56" spans="1:8" ht="15">
      <c r="A56" s="132" t="s">
        <v>157</v>
      </c>
      <c r="B56" s="133"/>
      <c r="C56" s="133"/>
      <c r="D56" s="133"/>
      <c r="E56" s="134"/>
      <c r="F56" s="59" t="s">
        <v>158</v>
      </c>
      <c r="G56" s="60">
        <v>1048416</v>
      </c>
      <c r="H56" s="81">
        <v>1128502</v>
      </c>
    </row>
    <row r="57" spans="1:8" ht="21" customHeight="1">
      <c r="A57" s="132" t="s">
        <v>159</v>
      </c>
      <c r="B57" s="133"/>
      <c r="C57" s="133"/>
      <c r="D57" s="133"/>
      <c r="E57" s="134"/>
      <c r="F57" s="59" t="s">
        <v>160</v>
      </c>
      <c r="G57" s="60">
        <v>4052</v>
      </c>
      <c r="H57" s="81">
        <v>374</v>
      </c>
    </row>
    <row r="58" spans="1:8" ht="15">
      <c r="A58" s="132" t="s">
        <v>161</v>
      </c>
      <c r="B58" s="133"/>
      <c r="C58" s="133"/>
      <c r="D58" s="133"/>
      <c r="E58" s="134"/>
      <c r="F58" s="59" t="s">
        <v>162</v>
      </c>
      <c r="G58" s="60"/>
      <c r="H58" s="81"/>
    </row>
    <row r="59" spans="1:8" ht="15">
      <c r="A59" s="132" t="s">
        <v>163</v>
      </c>
      <c r="B59" s="133"/>
      <c r="C59" s="133"/>
      <c r="D59" s="133"/>
      <c r="E59" s="134"/>
      <c r="F59" s="59" t="s">
        <v>164</v>
      </c>
      <c r="G59" s="60">
        <v>576</v>
      </c>
      <c r="H59" s="81">
        <v>1344</v>
      </c>
    </row>
    <row r="60" spans="1:8" ht="15">
      <c r="A60" s="132" t="s">
        <v>165</v>
      </c>
      <c r="B60" s="133"/>
      <c r="C60" s="133"/>
      <c r="D60" s="133"/>
      <c r="E60" s="134"/>
      <c r="F60" s="59" t="s">
        <v>166</v>
      </c>
      <c r="G60" s="60"/>
      <c r="H60" s="81"/>
    </row>
    <row r="61" spans="1:8" ht="15">
      <c r="A61" s="132" t="s">
        <v>167</v>
      </c>
      <c r="B61" s="133"/>
      <c r="C61" s="133"/>
      <c r="D61" s="133"/>
      <c r="E61" s="134"/>
      <c r="F61" s="59" t="s">
        <v>168</v>
      </c>
      <c r="G61" s="60">
        <v>137972</v>
      </c>
      <c r="H61" s="81">
        <f>58103-39031</f>
        <v>19072</v>
      </c>
    </row>
    <row r="62" spans="1:8" ht="15">
      <c r="A62" s="132" t="s">
        <v>169</v>
      </c>
      <c r="B62" s="133"/>
      <c r="C62" s="133"/>
      <c r="D62" s="133"/>
      <c r="E62" s="134"/>
      <c r="F62" s="59" t="s">
        <v>170</v>
      </c>
      <c r="G62" s="60"/>
      <c r="H62" s="81">
        <f>1166911+80000</f>
        <v>1246911</v>
      </c>
    </row>
    <row r="63" spans="1:8" ht="15">
      <c r="A63" s="132" t="s">
        <v>171</v>
      </c>
      <c r="B63" s="133"/>
      <c r="C63" s="133"/>
      <c r="D63" s="133"/>
      <c r="E63" s="134"/>
      <c r="F63" s="59" t="s">
        <v>172</v>
      </c>
      <c r="G63" s="60"/>
      <c r="H63" s="81">
        <v>129992</v>
      </c>
    </row>
    <row r="64" spans="1:8" ht="15">
      <c r="A64" s="132" t="s">
        <v>173</v>
      </c>
      <c r="B64" s="133"/>
      <c r="C64" s="133"/>
      <c r="D64" s="133"/>
      <c r="E64" s="134"/>
      <c r="F64" s="59" t="s">
        <v>174</v>
      </c>
      <c r="G64" s="60">
        <v>90</v>
      </c>
      <c r="H64" s="81">
        <v>109</v>
      </c>
    </row>
    <row r="65" spans="1:8" ht="28.5" customHeight="1">
      <c r="A65" s="132" t="s">
        <v>175</v>
      </c>
      <c r="B65" s="133"/>
      <c r="C65" s="133"/>
      <c r="D65" s="133"/>
      <c r="E65" s="134"/>
      <c r="F65" s="59" t="s">
        <v>176</v>
      </c>
      <c r="G65" s="60">
        <v>5087</v>
      </c>
      <c r="H65" s="81">
        <v>5262</v>
      </c>
    </row>
    <row r="66" spans="1:8" ht="15">
      <c r="A66" s="132" t="s">
        <v>177</v>
      </c>
      <c r="B66" s="133"/>
      <c r="C66" s="133"/>
      <c r="D66" s="133"/>
      <c r="E66" s="134"/>
      <c r="F66" s="59" t="s">
        <v>178</v>
      </c>
      <c r="G66" s="60">
        <v>157</v>
      </c>
      <c r="H66" s="81">
        <v>147</v>
      </c>
    </row>
    <row r="67" spans="1:8" ht="15">
      <c r="A67" s="132" t="s">
        <v>179</v>
      </c>
      <c r="B67" s="133"/>
      <c r="C67" s="133"/>
      <c r="D67" s="133"/>
      <c r="E67" s="134"/>
      <c r="F67" s="59" t="s">
        <v>180</v>
      </c>
      <c r="G67" s="60"/>
      <c r="H67" s="81"/>
    </row>
    <row r="68" spans="1:8" ht="15" customHeight="1">
      <c r="A68" s="132" t="s">
        <v>181</v>
      </c>
      <c r="B68" s="133"/>
      <c r="C68" s="133"/>
      <c r="D68" s="133"/>
      <c r="E68" s="134"/>
      <c r="F68" s="59" t="s">
        <v>182</v>
      </c>
      <c r="G68" s="60">
        <v>1235</v>
      </c>
      <c r="H68" s="81">
        <v>2143</v>
      </c>
    </row>
    <row r="69" spans="1:8" ht="15" customHeight="1">
      <c r="A69" s="132" t="s">
        <v>183</v>
      </c>
      <c r="B69" s="133"/>
      <c r="C69" s="133"/>
      <c r="D69" s="133"/>
      <c r="E69" s="134"/>
      <c r="F69" s="59" t="s">
        <v>184</v>
      </c>
      <c r="G69" s="60">
        <v>29006</v>
      </c>
      <c r="H69" s="81">
        <v>39917</v>
      </c>
    </row>
    <row r="70" spans="1:8" ht="15" customHeight="1">
      <c r="A70" s="132" t="s">
        <v>185</v>
      </c>
      <c r="B70" s="133"/>
      <c r="C70" s="133"/>
      <c r="D70" s="133"/>
      <c r="E70" s="134"/>
      <c r="F70" s="59" t="s">
        <v>186</v>
      </c>
      <c r="G70" s="60">
        <v>21190</v>
      </c>
      <c r="H70" s="81">
        <v>19847</v>
      </c>
    </row>
    <row r="71" spans="1:8" ht="15" customHeight="1">
      <c r="A71" s="132" t="s">
        <v>187</v>
      </c>
      <c r="B71" s="133"/>
      <c r="C71" s="133"/>
      <c r="D71" s="133"/>
      <c r="E71" s="134"/>
      <c r="F71" s="59" t="s">
        <v>188</v>
      </c>
      <c r="G71" s="60">
        <v>38079</v>
      </c>
      <c r="H71" s="81">
        <v>36751</v>
      </c>
    </row>
    <row r="72" spans="1:8" ht="15" customHeight="1">
      <c r="A72" s="132" t="s">
        <v>189</v>
      </c>
      <c r="B72" s="133"/>
      <c r="C72" s="133"/>
      <c r="D72" s="133"/>
      <c r="E72" s="134"/>
      <c r="F72" s="59" t="s">
        <v>190</v>
      </c>
      <c r="G72" s="60"/>
      <c r="H72" s="81">
        <v>66152</v>
      </c>
    </row>
    <row r="73" spans="1:8" ht="15" customHeight="1">
      <c r="A73" s="132" t="s">
        <v>191</v>
      </c>
      <c r="B73" s="133"/>
      <c r="C73" s="133"/>
      <c r="D73" s="133"/>
      <c r="E73" s="134"/>
      <c r="F73" s="59" t="s">
        <v>192</v>
      </c>
      <c r="G73" s="60"/>
      <c r="H73" s="81"/>
    </row>
    <row r="74" spans="1:8" ht="15" customHeight="1" thickBot="1">
      <c r="A74" s="135" t="s">
        <v>193</v>
      </c>
      <c r="B74" s="136"/>
      <c r="C74" s="136"/>
      <c r="D74" s="136"/>
      <c r="E74" s="137"/>
      <c r="F74" s="82" t="s">
        <v>194</v>
      </c>
      <c r="G74" s="83"/>
      <c r="H74" s="84"/>
    </row>
    <row r="75" spans="1:8" ht="15" customHeight="1">
      <c r="A75" s="61"/>
      <c r="B75" s="62"/>
      <c r="C75" s="62"/>
      <c r="D75" s="62"/>
      <c r="E75" s="62"/>
      <c r="F75" s="63"/>
      <c r="G75" s="64"/>
      <c r="H75" s="64"/>
    </row>
    <row r="76" spans="1:9" ht="15" customHeight="1">
      <c r="A76" s="65" t="s">
        <v>195</v>
      </c>
      <c r="B76" s="65"/>
      <c r="C76" s="65"/>
      <c r="D76" s="65"/>
      <c r="E76" s="65" t="s">
        <v>196</v>
      </c>
      <c r="F76" s="65"/>
      <c r="G76" s="65"/>
      <c r="H76" s="65"/>
      <c r="I76" s="65"/>
    </row>
    <row r="77" spans="1:9" ht="15" customHeight="1">
      <c r="A77" s="65" t="s">
        <v>197</v>
      </c>
      <c r="B77" s="65"/>
      <c r="C77" s="129" t="s">
        <v>198</v>
      </c>
      <c r="D77" s="129"/>
      <c r="E77" s="65" t="s">
        <v>199</v>
      </c>
      <c r="F77" s="65"/>
      <c r="G77" s="129" t="s">
        <v>200</v>
      </c>
      <c r="H77" s="129"/>
      <c r="I77" s="65"/>
    </row>
    <row r="78" spans="1:9" ht="15" customHeight="1">
      <c r="A78" s="66" t="s">
        <v>201</v>
      </c>
      <c r="B78" s="66"/>
      <c r="C78" s="130" t="s">
        <v>202</v>
      </c>
      <c r="D78" s="130"/>
      <c r="E78" s="130" t="s">
        <v>203</v>
      </c>
      <c r="F78" s="130"/>
      <c r="G78" s="130" t="s">
        <v>204</v>
      </c>
      <c r="H78" s="130"/>
      <c r="I78" s="66"/>
    </row>
    <row r="79" spans="1:4" ht="15" customHeight="1">
      <c r="A79" s="65"/>
      <c r="B79" s="65"/>
      <c r="C79" s="65"/>
      <c r="D79" s="65"/>
    </row>
    <row r="80" spans="1:4" ht="15" customHeight="1">
      <c r="A80" s="65" t="s">
        <v>222</v>
      </c>
      <c r="B80" s="65"/>
      <c r="C80" s="65"/>
      <c r="D80" s="65"/>
    </row>
  </sheetData>
  <sheetProtection/>
  <mergeCells count="58">
    <mergeCell ref="G1:H1"/>
    <mergeCell ref="A3:E3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32:E32"/>
    <mergeCell ref="A21:E21"/>
    <mergeCell ref="A22:E22"/>
    <mergeCell ref="A23:E23"/>
    <mergeCell ref="A24:E24"/>
    <mergeCell ref="A25:E25"/>
    <mergeCell ref="A26:E26"/>
    <mergeCell ref="A33:E33"/>
    <mergeCell ref="A34:E34"/>
    <mergeCell ref="A55:E55"/>
    <mergeCell ref="A56:E56"/>
    <mergeCell ref="A57:E57"/>
    <mergeCell ref="A27:E27"/>
    <mergeCell ref="A28:E28"/>
    <mergeCell ref="A29:E29"/>
    <mergeCell ref="A30:E30"/>
    <mergeCell ref="A31:E31"/>
    <mergeCell ref="A58:E58"/>
    <mergeCell ref="A59:E59"/>
    <mergeCell ref="A60:E60"/>
    <mergeCell ref="A61:E61"/>
    <mergeCell ref="A62:E62"/>
    <mergeCell ref="A63:E63"/>
    <mergeCell ref="C77:D77"/>
    <mergeCell ref="A64:E64"/>
    <mergeCell ref="A65:E65"/>
    <mergeCell ref="A66:E66"/>
    <mergeCell ref="A67:E67"/>
    <mergeCell ref="A68:E68"/>
    <mergeCell ref="A69:E69"/>
    <mergeCell ref="G77:H77"/>
    <mergeCell ref="C78:D78"/>
    <mergeCell ref="E78:F78"/>
    <mergeCell ref="G78:H78"/>
    <mergeCell ref="A51:H51"/>
    <mergeCell ref="A70:E70"/>
    <mergeCell ref="A71:E71"/>
    <mergeCell ref="A72:E72"/>
    <mergeCell ref="A73:E73"/>
    <mergeCell ref="A74:E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3">
      <selection activeCell="K42" sqref="K42"/>
    </sheetView>
  </sheetViews>
  <sheetFormatPr defaultColWidth="9.140625" defaultRowHeight="15"/>
  <cols>
    <col min="1" max="1" width="11.57421875" style="0" customWidth="1"/>
    <col min="2" max="2" width="3.57421875" style="0" customWidth="1"/>
    <col min="4" max="4" width="21.7109375" style="0" customWidth="1"/>
    <col min="5" max="5" width="6.00390625" style="0" customWidth="1"/>
    <col min="6" max="6" width="11.00390625" style="0" customWidth="1"/>
    <col min="7" max="7" width="15.28125" style="0" customWidth="1"/>
    <col min="8" max="8" width="13.28125" style="0" customWidth="1"/>
    <col min="9" max="9" width="8.8515625" style="0" customWidth="1"/>
    <col min="10" max="10" width="0.5625" style="0" hidden="1" customWidth="1"/>
  </cols>
  <sheetData>
    <row r="1" spans="3:4" ht="12.75" customHeight="1">
      <c r="C1" s="97"/>
      <c r="D1" s="97"/>
    </row>
    <row r="2" spans="3:4" ht="12.75" customHeight="1">
      <c r="C2" s="97"/>
      <c r="D2" s="97"/>
    </row>
    <row r="3" spans="3:4" ht="12.75" customHeight="1">
      <c r="C3" s="97"/>
      <c r="D3" s="97"/>
    </row>
    <row r="4" spans="1:8" ht="12.75" customHeight="1">
      <c r="A4" s="158" t="s">
        <v>206</v>
      </c>
      <c r="B4" s="158"/>
      <c r="C4" s="158"/>
      <c r="D4" s="158"/>
      <c r="E4" s="158"/>
      <c r="F4" s="158"/>
      <c r="G4" s="158"/>
      <c r="H4" s="158"/>
    </row>
    <row r="5" spans="1:8" ht="12.75" customHeight="1">
      <c r="A5" s="158" t="s">
        <v>207</v>
      </c>
      <c r="B5" s="158"/>
      <c r="C5" s="158"/>
      <c r="D5" s="158"/>
      <c r="E5" s="158"/>
      <c r="F5" s="158"/>
      <c r="G5" s="158"/>
      <c r="H5" s="158"/>
    </row>
    <row r="6" spans="1:8" ht="12.75" customHeight="1">
      <c r="A6" s="158" t="s">
        <v>208</v>
      </c>
      <c r="B6" s="158"/>
      <c r="C6" s="158"/>
      <c r="D6" s="158"/>
      <c r="E6" s="158"/>
      <c r="F6" s="158"/>
      <c r="G6" s="158"/>
      <c r="H6" s="158"/>
    </row>
    <row r="7" spans="3:4" ht="12.75" customHeight="1">
      <c r="C7" s="97"/>
      <c r="D7" s="97"/>
    </row>
    <row r="8" spans="3:5" ht="12.75" customHeight="1">
      <c r="C8" s="97"/>
      <c r="D8" s="97"/>
      <c r="E8" s="97"/>
    </row>
    <row r="9" ht="15" customHeight="1" thickBot="1"/>
    <row r="10" spans="1:8" ht="15" customHeight="1">
      <c r="A10" s="159" t="s">
        <v>209</v>
      </c>
      <c r="B10" s="160"/>
      <c r="C10" s="160"/>
      <c r="D10" s="160"/>
      <c r="E10" s="161"/>
      <c r="F10" s="168" t="s">
        <v>210</v>
      </c>
      <c r="G10" s="168" t="s">
        <v>211</v>
      </c>
      <c r="H10" s="170" t="s">
        <v>212</v>
      </c>
    </row>
    <row r="11" spans="1:8" ht="15" customHeight="1">
      <c r="A11" s="162"/>
      <c r="B11" s="163"/>
      <c r="C11" s="163"/>
      <c r="D11" s="163"/>
      <c r="E11" s="164"/>
      <c r="F11" s="169"/>
      <c r="G11" s="169"/>
      <c r="H11" s="171"/>
    </row>
    <row r="12" spans="1:8" ht="15.75" customHeight="1">
      <c r="A12" s="165"/>
      <c r="B12" s="166"/>
      <c r="C12" s="166"/>
      <c r="D12" s="166"/>
      <c r="E12" s="167"/>
      <c r="F12" s="169"/>
      <c r="G12" s="169"/>
      <c r="H12" s="171"/>
    </row>
    <row r="13" spans="1:8" ht="12.75" customHeight="1">
      <c r="A13" s="152" t="s">
        <v>213</v>
      </c>
      <c r="B13" s="127"/>
      <c r="C13" s="127"/>
      <c r="D13" s="127"/>
      <c r="E13" s="153"/>
      <c r="F13" s="59"/>
      <c r="G13" s="40"/>
      <c r="H13" s="98"/>
    </row>
    <row r="14" spans="1:10" ht="12.75" customHeight="1">
      <c r="A14" s="157" t="s">
        <v>43</v>
      </c>
      <c r="B14" s="109"/>
      <c r="C14" s="109"/>
      <c r="D14" s="109"/>
      <c r="E14" s="109"/>
      <c r="F14" s="59" t="s">
        <v>44</v>
      </c>
      <c r="G14" s="40">
        <v>5</v>
      </c>
      <c r="H14" s="98">
        <v>3</v>
      </c>
      <c r="J14" s="103">
        <f>13700-10231</f>
        <v>3469</v>
      </c>
    </row>
    <row r="15" spans="1:10" ht="12.75" customHeight="1">
      <c r="A15" s="157" t="s">
        <v>45</v>
      </c>
      <c r="B15" s="109"/>
      <c r="C15" s="109"/>
      <c r="D15" s="109"/>
      <c r="E15" s="109"/>
      <c r="F15" s="59" t="s">
        <v>46</v>
      </c>
      <c r="G15" s="40">
        <v>3336852</v>
      </c>
      <c r="H15" s="98">
        <f>актив!H31</f>
        <v>3282480</v>
      </c>
      <c r="J15" s="103">
        <f>6328546988.51-3046067574.84</f>
        <v>3282479413.67</v>
      </c>
    </row>
    <row r="16" spans="1:10" ht="12.75" customHeight="1">
      <c r="A16" s="157" t="s">
        <v>47</v>
      </c>
      <c r="B16" s="109"/>
      <c r="C16" s="109"/>
      <c r="D16" s="109"/>
      <c r="E16" s="109"/>
      <c r="F16" s="59" t="s">
        <v>48</v>
      </c>
      <c r="G16" s="40">
        <v>212160</v>
      </c>
      <c r="H16" s="98">
        <v>257599</v>
      </c>
      <c r="J16" s="103">
        <f>33563662.29+224035136.09</f>
        <v>257598798.38</v>
      </c>
    </row>
    <row r="17" spans="1:10" ht="12.75" customHeight="1">
      <c r="A17" s="157" t="s">
        <v>49</v>
      </c>
      <c r="B17" s="109"/>
      <c r="C17" s="109"/>
      <c r="D17" s="109"/>
      <c r="E17" s="109"/>
      <c r="F17" s="59" t="s">
        <v>50</v>
      </c>
      <c r="G17" s="40"/>
      <c r="H17" s="98"/>
      <c r="J17" s="103"/>
    </row>
    <row r="18" spans="1:10" ht="12.75" customHeight="1">
      <c r="A18" s="157" t="s">
        <v>51</v>
      </c>
      <c r="B18" s="109"/>
      <c r="C18" s="109"/>
      <c r="D18" s="109"/>
      <c r="E18" s="109"/>
      <c r="F18" s="59" t="s">
        <v>52</v>
      </c>
      <c r="G18" s="40">
        <v>342059</v>
      </c>
      <c r="H18" s="98">
        <f>актив!H34</f>
        <v>48050</v>
      </c>
      <c r="J18" s="103">
        <f>3880+15843077+31900247.43+302581.2</f>
        <v>48049785.63</v>
      </c>
    </row>
    <row r="19" spans="1:10" ht="12.75" customHeight="1">
      <c r="A19" s="157" t="s">
        <v>53</v>
      </c>
      <c r="B19" s="109"/>
      <c r="C19" s="109"/>
      <c r="D19" s="109"/>
      <c r="E19" s="109"/>
      <c r="F19" s="59" t="s">
        <v>54</v>
      </c>
      <c r="G19" s="40">
        <v>1902</v>
      </c>
      <c r="H19" s="98">
        <v>20466</v>
      </c>
      <c r="J19" s="103">
        <v>20465508.46</v>
      </c>
    </row>
    <row r="20" spans="1:10" ht="12.75" customHeight="1">
      <c r="A20" s="157" t="s">
        <v>55</v>
      </c>
      <c r="B20" s="109"/>
      <c r="C20" s="109"/>
      <c r="D20" s="109"/>
      <c r="E20" s="109"/>
      <c r="F20" s="59" t="s">
        <v>56</v>
      </c>
      <c r="G20" s="40"/>
      <c r="H20" s="98"/>
      <c r="J20" s="103"/>
    </row>
    <row r="21" spans="1:10" ht="12.75" customHeight="1">
      <c r="A21" s="157" t="s">
        <v>214</v>
      </c>
      <c r="B21" s="109"/>
      <c r="C21" s="109"/>
      <c r="D21" s="109"/>
      <c r="E21" s="109"/>
      <c r="F21" s="59" t="s">
        <v>61</v>
      </c>
      <c r="G21" s="40">
        <v>2010638</v>
      </c>
      <c r="H21" s="98">
        <v>2221712</v>
      </c>
      <c r="J21" s="103">
        <f>1470601392.25+44523697.78+3830488.7-176837.62+51982761.86-236623.9+151879838.85+469753926.26+29554177.49</f>
        <v>2221712821.6699996</v>
      </c>
    </row>
    <row r="22" spans="1:10" ht="12.75" customHeight="1">
      <c r="A22" s="157" t="s">
        <v>76</v>
      </c>
      <c r="B22" s="109"/>
      <c r="C22" s="109"/>
      <c r="D22" s="109"/>
      <c r="E22" s="109"/>
      <c r="F22" s="59" t="s">
        <v>77</v>
      </c>
      <c r="G22" s="40">
        <v>220882</v>
      </c>
      <c r="H22" s="98">
        <v>139370</v>
      </c>
      <c r="J22" s="103">
        <v>139370336.24</v>
      </c>
    </row>
    <row r="23" spans="1:10" ht="24.75" customHeight="1">
      <c r="A23" s="157" t="s">
        <v>78</v>
      </c>
      <c r="B23" s="109"/>
      <c r="C23" s="109"/>
      <c r="D23" s="109"/>
      <c r="E23" s="109"/>
      <c r="F23" s="59" t="s">
        <v>79</v>
      </c>
      <c r="G23" s="40"/>
      <c r="H23" s="98">
        <v>3771</v>
      </c>
      <c r="J23" s="103"/>
    </row>
    <row r="24" spans="1:10" ht="24.75" customHeight="1">
      <c r="A24" s="157" t="s">
        <v>82</v>
      </c>
      <c r="B24" s="109"/>
      <c r="C24" s="109"/>
      <c r="D24" s="109"/>
      <c r="E24" s="109"/>
      <c r="F24" s="59" t="s">
        <v>83</v>
      </c>
      <c r="G24" s="40">
        <v>1871394</v>
      </c>
      <c r="H24" s="98">
        <v>2159246</v>
      </c>
      <c r="J24" s="103">
        <f>2500000+1120177958.95+390647705.33-72799611.3+532303950.54+366731.67+14480.87+606352.24+6519178.11+182680451.1</f>
        <v>2163017197.5099998</v>
      </c>
    </row>
    <row r="25" spans="1:10" ht="12.75" customHeight="1">
      <c r="A25" s="157" t="s">
        <v>86</v>
      </c>
      <c r="B25" s="109"/>
      <c r="C25" s="109"/>
      <c r="D25" s="109"/>
      <c r="E25" s="109"/>
      <c r="F25" s="59" t="s">
        <v>87</v>
      </c>
      <c r="G25" s="40">
        <v>4001992</v>
      </c>
      <c r="H25" s="98">
        <v>5067902</v>
      </c>
      <c r="J25" s="103">
        <f>2294784505.49+2775616777.31-2500000+1000</f>
        <v>5067902282.799999</v>
      </c>
    </row>
    <row r="26" spans="1:10" ht="15.75" customHeight="1">
      <c r="A26" s="157" t="s">
        <v>88</v>
      </c>
      <c r="B26" s="109"/>
      <c r="C26" s="109"/>
      <c r="D26" s="109"/>
      <c r="E26" s="109"/>
      <c r="F26" s="59" t="s">
        <v>89</v>
      </c>
      <c r="G26" s="40">
        <v>48469</v>
      </c>
      <c r="H26" s="98">
        <v>557128</v>
      </c>
      <c r="J26" s="103">
        <f>616590.94+234046387.46+321902413.06+562324.31</f>
        <v>557127715.77</v>
      </c>
    </row>
    <row r="27" spans="1:10" ht="15.75" customHeight="1" thickBot="1">
      <c r="A27" s="154" t="s">
        <v>90</v>
      </c>
      <c r="B27" s="112"/>
      <c r="C27" s="112"/>
      <c r="D27" s="112"/>
      <c r="E27" s="112"/>
      <c r="F27" s="67" t="s">
        <v>91</v>
      </c>
      <c r="G27" s="43"/>
      <c r="H27" s="99"/>
      <c r="J27" s="104"/>
    </row>
    <row r="28" spans="1:10" ht="20.25" customHeight="1" thickBot="1">
      <c r="A28" s="155" t="s">
        <v>215</v>
      </c>
      <c r="B28" s="156"/>
      <c r="C28" s="156"/>
      <c r="D28" s="156"/>
      <c r="E28" s="156"/>
      <c r="F28" s="101" t="s">
        <v>95</v>
      </c>
      <c r="G28" s="52">
        <v>12046353</v>
      </c>
      <c r="H28" s="53">
        <f>H14+H15+H16+H18+H19+H21+H22+H23+H24+H25+H26</f>
        <v>13757727</v>
      </c>
      <c r="J28" s="106">
        <f>SUM(J14:J26)</f>
        <v>13757727329.13</v>
      </c>
    </row>
    <row r="29" spans="1:10" ht="12.75" customHeight="1">
      <c r="A29" s="146" t="s">
        <v>216</v>
      </c>
      <c r="B29" s="121"/>
      <c r="C29" s="121"/>
      <c r="D29" s="121"/>
      <c r="E29" s="147"/>
      <c r="F29" s="69"/>
      <c r="G29" s="46"/>
      <c r="H29" s="100"/>
      <c r="J29" s="105"/>
    </row>
    <row r="30" spans="1:10" ht="12.75" customHeight="1">
      <c r="A30" s="157" t="s">
        <v>121</v>
      </c>
      <c r="B30" s="109"/>
      <c r="C30" s="109"/>
      <c r="D30" s="109"/>
      <c r="E30" s="109"/>
      <c r="F30" s="59" t="s">
        <v>122</v>
      </c>
      <c r="G30" s="40"/>
      <c r="H30" s="98"/>
      <c r="J30" s="103"/>
    </row>
    <row r="31" spans="1:10" ht="12.75" customHeight="1">
      <c r="A31" s="157" t="s">
        <v>125</v>
      </c>
      <c r="B31" s="109"/>
      <c r="C31" s="109"/>
      <c r="D31" s="109"/>
      <c r="E31" s="109"/>
      <c r="F31" s="59" t="s">
        <v>126</v>
      </c>
      <c r="G31" s="40"/>
      <c r="H31" s="98"/>
      <c r="J31" s="103"/>
    </row>
    <row r="32" spans="1:10" ht="12.75" customHeight="1">
      <c r="A32" s="157" t="s">
        <v>123</v>
      </c>
      <c r="B32" s="109"/>
      <c r="C32" s="109"/>
      <c r="D32" s="109"/>
      <c r="E32" s="109"/>
      <c r="F32" s="59" t="s">
        <v>124</v>
      </c>
      <c r="G32" s="40">
        <v>258514</v>
      </c>
      <c r="H32" s="98">
        <v>222523</v>
      </c>
      <c r="J32" s="103">
        <v>222523220.95</v>
      </c>
    </row>
    <row r="33" spans="1:10" ht="12.75" customHeight="1">
      <c r="A33" s="157" t="s">
        <v>121</v>
      </c>
      <c r="B33" s="109"/>
      <c r="C33" s="109"/>
      <c r="D33" s="109"/>
      <c r="E33" s="109"/>
      <c r="F33" s="59" t="s">
        <v>130</v>
      </c>
      <c r="G33" s="40"/>
      <c r="H33" s="98"/>
      <c r="J33" s="103"/>
    </row>
    <row r="34" spans="1:10" ht="12.75" customHeight="1">
      <c r="A34" s="157" t="s">
        <v>217</v>
      </c>
      <c r="B34" s="109"/>
      <c r="C34" s="109"/>
      <c r="D34" s="109"/>
      <c r="E34" s="109"/>
      <c r="F34" s="59" t="s">
        <v>132</v>
      </c>
      <c r="G34" s="40">
        <v>948930</v>
      </c>
      <c r="H34" s="98">
        <f>пассив!H23</f>
        <v>1644380</v>
      </c>
      <c r="J34" s="103">
        <f>141268208.94+848189704.61+219887881.96+33191235.02+1735595.38+593.5+400106815.43</f>
        <v>1644380034.8400002</v>
      </c>
    </row>
    <row r="35" spans="1:10" ht="27.75" customHeight="1">
      <c r="A35" s="157" t="s">
        <v>143</v>
      </c>
      <c r="B35" s="109"/>
      <c r="C35" s="109"/>
      <c r="D35" s="109"/>
      <c r="E35" s="109"/>
      <c r="F35" s="59" t="s">
        <v>144</v>
      </c>
      <c r="G35" s="40"/>
      <c r="H35" s="98"/>
      <c r="J35" s="103"/>
    </row>
    <row r="36" spans="1:10" ht="12.75" customHeight="1">
      <c r="A36" s="157" t="s">
        <v>147</v>
      </c>
      <c r="B36" s="109"/>
      <c r="C36" s="109"/>
      <c r="D36" s="109"/>
      <c r="E36" s="109"/>
      <c r="F36" s="59" t="s">
        <v>148</v>
      </c>
      <c r="G36" s="40"/>
      <c r="H36" s="98"/>
      <c r="J36" s="103"/>
    </row>
    <row r="37" spans="1:10" ht="18" customHeight="1" thickBot="1">
      <c r="A37" s="154" t="s">
        <v>149</v>
      </c>
      <c r="B37" s="112"/>
      <c r="C37" s="112"/>
      <c r="D37" s="112"/>
      <c r="E37" s="112"/>
      <c r="F37" s="67" t="s">
        <v>150</v>
      </c>
      <c r="G37" s="43"/>
      <c r="H37" s="99"/>
      <c r="J37" s="104"/>
    </row>
    <row r="38" spans="1:10" ht="15.75" customHeight="1" thickBot="1">
      <c r="A38" s="155" t="s">
        <v>218</v>
      </c>
      <c r="B38" s="156"/>
      <c r="C38" s="156"/>
      <c r="D38" s="156"/>
      <c r="E38" s="156"/>
      <c r="F38" s="101" t="s">
        <v>153</v>
      </c>
      <c r="G38" s="52">
        <v>1207444</v>
      </c>
      <c r="H38" s="53">
        <f>H32+H34</f>
        <v>1866903</v>
      </c>
      <c r="J38" s="106">
        <f>J32+J34</f>
        <v>1866903255.7900002</v>
      </c>
    </row>
    <row r="39" spans="1:10" ht="33.75" customHeight="1" thickBot="1">
      <c r="A39" s="155" t="s">
        <v>219</v>
      </c>
      <c r="B39" s="156"/>
      <c r="C39" s="156"/>
      <c r="D39" s="156"/>
      <c r="E39" s="156"/>
      <c r="F39" s="101" t="s">
        <v>220</v>
      </c>
      <c r="G39" s="52">
        <f>G28-G38</f>
        <v>10838909</v>
      </c>
      <c r="H39" s="53">
        <f>H28-H38</f>
        <v>11890824</v>
      </c>
      <c r="J39" s="107">
        <f>J28-J38</f>
        <v>11890824073.339998</v>
      </c>
    </row>
    <row r="40" ht="15" customHeight="1">
      <c r="A40" t="s">
        <v>96</v>
      </c>
    </row>
    <row r="41" ht="15" customHeight="1">
      <c r="A41" t="s">
        <v>96</v>
      </c>
    </row>
    <row r="43" spans="1:7" ht="15">
      <c r="A43" s="102"/>
      <c r="B43" s="102"/>
      <c r="C43" s="102"/>
      <c r="D43" s="102"/>
      <c r="E43" s="102"/>
      <c r="F43" s="102"/>
      <c r="G43" s="102"/>
    </row>
    <row r="44" spans="1:7" ht="15">
      <c r="A44" s="102"/>
      <c r="B44" s="102"/>
      <c r="C44" s="102"/>
      <c r="D44" s="102"/>
      <c r="E44" s="102"/>
      <c r="F44" s="102"/>
      <c r="G44" s="102"/>
    </row>
    <row r="45" spans="1:7" ht="15">
      <c r="A45" s="102"/>
      <c r="B45" s="102"/>
      <c r="C45" s="102"/>
      <c r="D45" s="102"/>
      <c r="E45" s="102"/>
      <c r="F45" s="102"/>
      <c r="G45" s="102"/>
    </row>
    <row r="46" spans="1:7" ht="15">
      <c r="A46" s="102"/>
      <c r="B46" s="102"/>
      <c r="C46" s="102"/>
      <c r="D46" s="102"/>
      <c r="E46" s="102"/>
      <c r="F46" s="102"/>
      <c r="G46" s="102"/>
    </row>
  </sheetData>
  <sheetProtection/>
  <mergeCells count="34">
    <mergeCell ref="A4:H4"/>
    <mergeCell ref="A5:H5"/>
    <mergeCell ref="A6:H6"/>
    <mergeCell ref="A10:E12"/>
    <mergeCell ref="F10:F12"/>
    <mergeCell ref="G10:G12"/>
    <mergeCell ref="H10:H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7:E37"/>
    <mergeCell ref="A38:E38"/>
    <mergeCell ref="A39:E39"/>
    <mergeCell ref="A31:E31"/>
    <mergeCell ref="A32:E32"/>
    <mergeCell ref="A33:E33"/>
    <mergeCell ref="A34:E34"/>
    <mergeCell ref="A35:E35"/>
    <mergeCell ref="A36:E36"/>
  </mergeCells>
  <printOptions/>
  <pageMargins left="0.47" right="0.4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 Николай</dc:creator>
  <cp:keywords/>
  <dc:description/>
  <cp:lastModifiedBy>rudenko</cp:lastModifiedBy>
  <cp:lastPrinted>2011-03-30T06:27:34Z</cp:lastPrinted>
  <dcterms:created xsi:type="dcterms:W3CDTF">2009-09-10T10:13:40Z</dcterms:created>
  <dcterms:modified xsi:type="dcterms:W3CDTF">2011-03-30T06:28:02Z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